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ez\Documents\LBME\SuperPol\Article SuperPol\eLife\VOR 2\Files Figure 6\"/>
    </mc:Choice>
  </mc:AlternateContent>
  <xr:revisionPtr revIDLastSave="0" documentId="13_ncr:1_{69D5F7DB-3D64-4FA9-95D3-0014EB839231}" xr6:coauthVersionLast="47" xr6:coauthVersionMax="47" xr10:uidLastSave="{00000000-0000-0000-0000-000000000000}"/>
  <bookViews>
    <workbookView xWindow="-120" yWindow="-16320" windowWidth="29040" windowHeight="16440" activeTab="4" xr2:uid="{00000000-000D-0000-FFFF-FFFF00000000}"/>
  </bookViews>
  <sheets>
    <sheet name="Figurer 6C 1" sheetId="11" r:id="rId1"/>
    <sheet name="Figure 6C 2" sheetId="10" r:id="rId2"/>
    <sheet name="Figure 6C 3" sheetId="15" r:id="rId3"/>
    <sheet name="Figure 6C 4" sheetId="16" r:id="rId4"/>
    <sheet name="Figure 6 Global quantification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2" i="18" l="1"/>
  <c r="N2" i="18" s="1"/>
  <c r="P3" i="18"/>
  <c r="N3" i="18" s="1"/>
  <c r="P4" i="18"/>
  <c r="N4" i="18" s="1"/>
  <c r="N5" i="18"/>
  <c r="U5" i="18" s="1"/>
  <c r="P5" i="18"/>
  <c r="P6" i="18"/>
  <c r="N6" i="18" s="1"/>
  <c r="P7" i="18"/>
  <c r="N7" i="18" s="1"/>
  <c r="P8" i="18"/>
  <c r="N8" i="18" s="1"/>
  <c r="N9" i="18"/>
  <c r="P9" i="18"/>
  <c r="P10" i="18"/>
  <c r="N10" i="18" s="1"/>
  <c r="W10" i="18" s="1"/>
  <c r="AJ4" i="18" s="1"/>
  <c r="P11" i="18"/>
  <c r="N11" i="18" s="1"/>
  <c r="W11" i="18" s="1"/>
  <c r="AJ5" i="18" s="1"/>
  <c r="P12" i="18"/>
  <c r="N12" i="18" s="1"/>
  <c r="W12" i="18" s="1"/>
  <c r="AJ6" i="18" s="1"/>
  <c r="P13" i="18"/>
  <c r="N13" i="18" s="1"/>
  <c r="W13" i="18" s="1"/>
  <c r="AJ7" i="18" s="1"/>
  <c r="P14" i="18"/>
  <c r="N14" i="18" s="1"/>
  <c r="W14" i="18" s="1"/>
  <c r="AK4" i="18" s="1"/>
  <c r="P15" i="18"/>
  <c r="N15" i="18" s="1"/>
  <c r="W15" i="18" s="1"/>
  <c r="P16" i="18"/>
  <c r="N16" i="18" s="1"/>
  <c r="W16" i="18" s="1"/>
  <c r="AK6" i="18" s="1"/>
  <c r="N17" i="18"/>
  <c r="W17" i="18" s="1"/>
  <c r="P17" i="18"/>
  <c r="P18" i="18"/>
  <c r="N18" i="18" s="1"/>
  <c r="W18" i="18" s="1"/>
  <c r="AH4" i="18" s="1"/>
  <c r="P19" i="18"/>
  <c r="N19" i="18" s="1"/>
  <c r="W19" i="18" s="1"/>
  <c r="AH5" i="18" s="1"/>
  <c r="P20" i="18"/>
  <c r="N20" i="18" s="1"/>
  <c r="W20" i="18" s="1"/>
  <c r="P21" i="18"/>
  <c r="N21" i="18" s="1"/>
  <c r="W21" i="18" s="1"/>
  <c r="P22" i="18"/>
  <c r="N22" i="18" s="1"/>
  <c r="W22" i="18" s="1"/>
  <c r="AI4" i="18" s="1"/>
  <c r="P23" i="18"/>
  <c r="N23" i="18" s="1"/>
  <c r="W23" i="18" s="1"/>
  <c r="P24" i="18"/>
  <c r="N24" i="18" s="1"/>
  <c r="W24" i="18" s="1"/>
  <c r="P25" i="18"/>
  <c r="N25" i="18" s="1"/>
  <c r="W25" i="18" s="1"/>
  <c r="P26" i="18"/>
  <c r="N26" i="18" s="1"/>
  <c r="W26" i="18" s="1"/>
  <c r="P27" i="18"/>
  <c r="N27" i="18" s="1"/>
  <c r="W27" i="18" s="1"/>
  <c r="P28" i="18"/>
  <c r="N28" i="18" s="1"/>
  <c r="W28" i="18" s="1"/>
  <c r="P29" i="18"/>
  <c r="N29" i="18" s="1"/>
  <c r="W29" i="18" s="1"/>
  <c r="P30" i="18"/>
  <c r="N30" i="18" s="1"/>
  <c r="W30" i="18" s="1"/>
  <c r="P31" i="18"/>
  <c r="N31" i="18" s="1"/>
  <c r="W31" i="18" s="1"/>
  <c r="P32" i="18"/>
  <c r="N32" i="18" s="1"/>
  <c r="W32" i="18" s="1"/>
  <c r="AY32" i="18"/>
  <c r="AZ32" i="18"/>
  <c r="BA32" i="18"/>
  <c r="BB32" i="18"/>
  <c r="P33" i="18"/>
  <c r="N33" i="18" s="1"/>
  <c r="W33" i="18" s="1"/>
  <c r="AY33" i="18"/>
  <c r="AZ33" i="18"/>
  <c r="BA33" i="18"/>
  <c r="BB33" i="18"/>
  <c r="P34" i="18"/>
  <c r="N34" i="18" s="1"/>
  <c r="W34" i="18" s="1"/>
  <c r="AY34" i="18"/>
  <c r="AZ34" i="18"/>
  <c r="BA34" i="18"/>
  <c r="BB34" i="18"/>
  <c r="P35" i="18"/>
  <c r="N35" i="18" s="1"/>
  <c r="W35" i="18" s="1"/>
  <c r="AY35" i="18"/>
  <c r="AZ35" i="18"/>
  <c r="BA35" i="18"/>
  <c r="BB35" i="18"/>
  <c r="P36" i="18"/>
  <c r="N36" i="18" s="1"/>
  <c r="W36" i="18" s="1"/>
  <c r="P37" i="18"/>
  <c r="N37" i="18" s="1"/>
  <c r="W37" i="18" s="1"/>
  <c r="P38" i="18"/>
  <c r="N38" i="18" s="1"/>
  <c r="W38" i="18" s="1"/>
  <c r="P39" i="18"/>
  <c r="N39" i="18" s="1"/>
  <c r="W39" i="18" s="1"/>
  <c r="P40" i="18"/>
  <c r="N40" i="18" s="1"/>
  <c r="W40" i="18" s="1"/>
  <c r="N41" i="18"/>
  <c r="W41" i="18" s="1"/>
  <c r="P41" i="18"/>
  <c r="P42" i="18"/>
  <c r="N42" i="18" s="1"/>
  <c r="W42" i="18" s="1"/>
  <c r="P43" i="18"/>
  <c r="N43" i="18" s="1"/>
  <c r="W43" i="18" s="1"/>
  <c r="P44" i="18"/>
  <c r="N44" i="18" s="1"/>
  <c r="W44" i="18" s="1"/>
  <c r="P45" i="18"/>
  <c r="N45" i="18" s="1"/>
  <c r="W45" i="18" s="1"/>
  <c r="P46" i="18"/>
  <c r="N46" i="18" s="1"/>
  <c r="W46" i="18" s="1"/>
  <c r="P47" i="18"/>
  <c r="N47" i="18" s="1"/>
  <c r="W47" i="18" s="1"/>
  <c r="P48" i="18"/>
  <c r="N48" i="18" s="1"/>
  <c r="W48" i="18" s="1"/>
  <c r="P49" i="18"/>
  <c r="N49" i="18" s="1"/>
  <c r="W49" i="18" s="1"/>
  <c r="P50" i="18"/>
  <c r="N50" i="18" s="1"/>
  <c r="W50" i="18" s="1"/>
  <c r="AY50" i="18"/>
  <c r="AZ50" i="18"/>
  <c r="BA50" i="18"/>
  <c r="BB50" i="18"/>
  <c r="AY51" i="18"/>
  <c r="AZ51" i="18"/>
  <c r="BA51" i="18"/>
  <c r="BB51" i="18"/>
  <c r="AY52" i="18"/>
  <c r="AZ52" i="18"/>
  <c r="BA52" i="18"/>
  <c r="BB52" i="18"/>
  <c r="AY53" i="18"/>
  <c r="AZ53" i="18"/>
  <c r="BA53" i="18"/>
  <c r="BB53" i="18"/>
  <c r="N64" i="18"/>
  <c r="N65" i="18"/>
  <c r="N66" i="18"/>
  <c r="U66" i="18" s="1"/>
  <c r="N67" i="18"/>
  <c r="N68" i="18"/>
  <c r="N69" i="18"/>
  <c r="N70" i="18"/>
  <c r="N71" i="18"/>
  <c r="U65" i="18" s="1"/>
  <c r="N72" i="18"/>
  <c r="W72" i="18" s="1"/>
  <c r="N73" i="18"/>
  <c r="W73" i="18" s="1"/>
  <c r="AF69" i="18" s="1"/>
  <c r="N74" i="18"/>
  <c r="W74" i="18"/>
  <c r="N75" i="18"/>
  <c r="W75" i="18"/>
  <c r="AF71" i="18" s="1"/>
  <c r="N76" i="18"/>
  <c r="W76" i="18" s="1"/>
  <c r="N77" i="18"/>
  <c r="W77" i="18" s="1"/>
  <c r="N78" i="18"/>
  <c r="W78" i="18"/>
  <c r="N79" i="18"/>
  <c r="W79" i="18"/>
  <c r="N80" i="18"/>
  <c r="W80" i="18" s="1"/>
  <c r="AD68" i="18" s="1"/>
  <c r="N81" i="18"/>
  <c r="W81" i="18" s="1"/>
  <c r="AD69" i="18" s="1"/>
  <c r="N82" i="18"/>
  <c r="W82" i="18"/>
  <c r="N83" i="18"/>
  <c r="W83" i="18"/>
  <c r="N84" i="18"/>
  <c r="W84" i="18" s="1"/>
  <c r="AE68" i="18" s="1"/>
  <c r="N85" i="18"/>
  <c r="W85" i="18" s="1"/>
  <c r="AE69" i="18" s="1"/>
  <c r="N86" i="18"/>
  <c r="W86" i="18"/>
  <c r="N87" i="18"/>
  <c r="W87" i="18"/>
  <c r="N88" i="18"/>
  <c r="W88" i="18" s="1"/>
  <c r="N89" i="18"/>
  <c r="W89" i="18" s="1"/>
  <c r="N90" i="18"/>
  <c r="W90" i="18"/>
  <c r="N91" i="18"/>
  <c r="W91" i="18"/>
  <c r="N92" i="18"/>
  <c r="W92" i="18" s="1"/>
  <c r="N93" i="18"/>
  <c r="W93" i="18" s="1"/>
  <c r="N94" i="18"/>
  <c r="W94" i="18"/>
  <c r="N95" i="18"/>
  <c r="W95" i="18"/>
  <c r="N96" i="18"/>
  <c r="W96" i="18" s="1"/>
  <c r="N97" i="18"/>
  <c r="W97" i="18" s="1"/>
  <c r="N98" i="18"/>
  <c r="W98" i="18"/>
  <c r="N99" i="18"/>
  <c r="W99" i="18"/>
  <c r="N100" i="18"/>
  <c r="W100" i="18" s="1"/>
  <c r="N101" i="18"/>
  <c r="W101" i="18" s="1"/>
  <c r="N102" i="18"/>
  <c r="W102" i="18"/>
  <c r="N103" i="18"/>
  <c r="W103" i="18"/>
  <c r="N104" i="18"/>
  <c r="W104" i="18" s="1"/>
  <c r="N105" i="18"/>
  <c r="W105" i="18" s="1"/>
  <c r="N106" i="18"/>
  <c r="W106" i="18"/>
  <c r="N107" i="18"/>
  <c r="W107" i="18"/>
  <c r="N108" i="18"/>
  <c r="W108" i="18" s="1"/>
  <c r="N109" i="18"/>
  <c r="W109" i="18" s="1"/>
  <c r="N110" i="18"/>
  <c r="W110" i="18"/>
  <c r="N111" i="18"/>
  <c r="W111" i="18"/>
  <c r="N112" i="18"/>
  <c r="AA136" i="18"/>
  <c r="AA138" i="18"/>
  <c r="AA143" i="18"/>
  <c r="AA144" i="18"/>
  <c r="AA146" i="18"/>
  <c r="Y149" i="18"/>
  <c r="AA126" i="18" s="1"/>
  <c r="AD126" i="18" s="1"/>
  <c r="AA149" i="18"/>
  <c r="R69" i="11"/>
  <c r="M17" i="11" s="1"/>
  <c r="M69" i="11"/>
  <c r="M16" i="11" s="1"/>
  <c r="Q69" i="11"/>
  <c r="Q70" i="11"/>
  <c r="R70" i="11" s="1"/>
  <c r="N17" i="11" s="1"/>
  <c r="Q71" i="11"/>
  <c r="R71" i="11" s="1"/>
  <c r="O17" i="11" s="1"/>
  <c r="Q72" i="11"/>
  <c r="R72" i="11" s="1"/>
  <c r="P17" i="11" s="1"/>
  <c r="L69" i="11"/>
  <c r="L70" i="11"/>
  <c r="M70" i="11" s="1"/>
  <c r="N16" i="11" s="1"/>
  <c r="L71" i="11"/>
  <c r="M71" i="11" s="1"/>
  <c r="O16" i="11" s="1"/>
  <c r="L72" i="11"/>
  <c r="M72" i="11" s="1"/>
  <c r="P16" i="11" s="1"/>
  <c r="AA140" i="18" l="1"/>
  <c r="U64" i="18"/>
  <c r="U9" i="18"/>
  <c r="U70" i="18"/>
  <c r="AA135" i="18"/>
  <c r="AE70" i="18"/>
  <c r="U69" i="18"/>
  <c r="AH7" i="18"/>
  <c r="AA148" i="18"/>
  <c r="U68" i="18"/>
  <c r="AH6" i="18"/>
  <c r="AG71" i="18"/>
  <c r="AI7" i="18"/>
  <c r="U4" i="18"/>
  <c r="V4" i="18" s="1"/>
  <c r="W4" i="18" s="1"/>
  <c r="AD71" i="18"/>
  <c r="AI6" i="18"/>
  <c r="AG70" i="18"/>
  <c r="AG68" i="18"/>
  <c r="U7" i="18"/>
  <c r="V7" i="18" s="1"/>
  <c r="W7" i="18" s="1"/>
  <c r="AF68" i="18"/>
  <c r="AF70" i="18"/>
  <c r="AE71" i="18"/>
  <c r="AD70" i="18"/>
  <c r="AG69" i="18"/>
  <c r="AI5" i="18"/>
  <c r="AK7" i="18"/>
  <c r="V5" i="18"/>
  <c r="V9" i="18"/>
  <c r="W9" i="18" s="1"/>
  <c r="AE132" i="18"/>
  <c r="AE126" i="18"/>
  <c r="AK5" i="18"/>
  <c r="U3" i="18"/>
  <c r="V3" i="18" s="1"/>
  <c r="W3" i="18" s="1"/>
  <c r="U8" i="18"/>
  <c r="V8" i="18" s="1"/>
  <c r="W8" i="18" s="1"/>
  <c r="U2" i="18"/>
  <c r="V2" i="18" s="1"/>
  <c r="W2" i="18" s="1"/>
  <c r="AA142" i="18"/>
  <c r="AA134" i="18"/>
  <c r="W5" i="18"/>
  <c r="AA147" i="18"/>
  <c r="AA139" i="18"/>
  <c r="U6" i="18"/>
  <c r="V6" i="18" s="1"/>
  <c r="W6" i="18" s="1"/>
  <c r="AA141" i="18"/>
  <c r="AA133" i="18"/>
  <c r="AA131" i="18"/>
  <c r="AD131" i="18" s="1"/>
  <c r="AE131" i="18" s="1"/>
  <c r="AA129" i="18"/>
  <c r="AD129" i="18" s="1"/>
  <c r="AE129" i="18" s="1"/>
  <c r="AA127" i="18"/>
  <c r="AD127" i="18" s="1"/>
  <c r="AE127" i="18" s="1"/>
  <c r="AA125" i="18"/>
  <c r="AD125" i="18" s="1"/>
  <c r="AE125" i="18" s="1"/>
  <c r="U71" i="18"/>
  <c r="AA145" i="18"/>
  <c r="AA137" i="18"/>
  <c r="AA132" i="18"/>
  <c r="AD132" i="18" s="1"/>
  <c r="AA130" i="18"/>
  <c r="AD130" i="18" s="1"/>
  <c r="AE130" i="18" s="1"/>
  <c r="AA128" i="18"/>
  <c r="U67" i="18"/>
  <c r="E72" i="16"/>
  <c r="P72" i="16" s="1"/>
  <c r="D72" i="16"/>
  <c r="K72" i="16" s="1"/>
  <c r="E71" i="16"/>
  <c r="P71" i="16" s="1"/>
  <c r="D71" i="16"/>
  <c r="K71" i="16" s="1"/>
  <c r="E70" i="16"/>
  <c r="P70" i="16" s="1"/>
  <c r="D70" i="16"/>
  <c r="K70" i="16" s="1"/>
  <c r="E69" i="16"/>
  <c r="P69" i="16" s="1"/>
  <c r="Q69" i="16" s="1"/>
  <c r="M17" i="16" s="1"/>
  <c r="D69" i="16"/>
  <c r="K69" i="16" s="1"/>
  <c r="L69" i="16" s="1"/>
  <c r="M16" i="16" s="1"/>
  <c r="E68" i="16"/>
  <c r="P68" i="16" s="1"/>
  <c r="D68" i="16"/>
  <c r="K68" i="16" s="1"/>
  <c r="E67" i="16"/>
  <c r="P67" i="16" s="1"/>
  <c r="D67" i="16"/>
  <c r="K67" i="16" s="1"/>
  <c r="K66" i="16"/>
  <c r="E66" i="16"/>
  <c r="P66" i="16" s="1"/>
  <c r="D66" i="16"/>
  <c r="E65" i="16"/>
  <c r="P65" i="16" s="1"/>
  <c r="Q65" i="16" s="1"/>
  <c r="M15" i="16" s="1"/>
  <c r="D65" i="16"/>
  <c r="K65" i="16" s="1"/>
  <c r="L65" i="16" s="1"/>
  <c r="M14" i="16" s="1"/>
  <c r="E64" i="16"/>
  <c r="P64" i="16" s="1"/>
  <c r="D64" i="16"/>
  <c r="K64" i="16" s="1"/>
  <c r="E63" i="16"/>
  <c r="P63" i="16" s="1"/>
  <c r="D63" i="16"/>
  <c r="K63" i="16" s="1"/>
  <c r="E62" i="16"/>
  <c r="P62" i="16" s="1"/>
  <c r="D62" i="16"/>
  <c r="K62" i="16" s="1"/>
  <c r="E61" i="16"/>
  <c r="P61" i="16" s="1"/>
  <c r="Q61" i="16" s="1"/>
  <c r="M13" i="16" s="1"/>
  <c r="D61" i="16"/>
  <c r="K61" i="16" s="1"/>
  <c r="L61" i="16" s="1"/>
  <c r="M12" i="16" s="1"/>
  <c r="E60" i="16"/>
  <c r="P60" i="16" s="1"/>
  <c r="D60" i="16"/>
  <c r="K60" i="16" s="1"/>
  <c r="E59" i="16"/>
  <c r="P59" i="16" s="1"/>
  <c r="D59" i="16"/>
  <c r="K59" i="16" s="1"/>
  <c r="E58" i="16"/>
  <c r="P58" i="16" s="1"/>
  <c r="D58" i="16"/>
  <c r="K58" i="16" s="1"/>
  <c r="E57" i="16"/>
  <c r="P57" i="16" s="1"/>
  <c r="Q57" i="16" s="1"/>
  <c r="M11" i="16" s="1"/>
  <c r="D57" i="16"/>
  <c r="K57" i="16" s="1"/>
  <c r="L57" i="16" s="1"/>
  <c r="M10" i="16" s="1"/>
  <c r="E56" i="16"/>
  <c r="P56" i="16" s="1"/>
  <c r="D56" i="16"/>
  <c r="K56" i="16" s="1"/>
  <c r="E55" i="16"/>
  <c r="P55" i="16" s="1"/>
  <c r="D55" i="16"/>
  <c r="K55" i="16" s="1"/>
  <c r="E54" i="16"/>
  <c r="P54" i="16" s="1"/>
  <c r="D54" i="16"/>
  <c r="K54" i="16" s="1"/>
  <c r="E53" i="16"/>
  <c r="P53" i="16" s="1"/>
  <c r="Q53" i="16" s="1"/>
  <c r="M9" i="16" s="1"/>
  <c r="D53" i="16"/>
  <c r="K53" i="16" s="1"/>
  <c r="L53" i="16" s="1"/>
  <c r="M8" i="16" s="1"/>
  <c r="E52" i="16"/>
  <c r="P52" i="16" s="1"/>
  <c r="D52" i="16"/>
  <c r="K52" i="16" s="1"/>
  <c r="E51" i="16"/>
  <c r="P51" i="16" s="1"/>
  <c r="D51" i="16"/>
  <c r="K51" i="16" s="1"/>
  <c r="K50" i="16"/>
  <c r="E50" i="16"/>
  <c r="P50" i="16" s="1"/>
  <c r="D50" i="16"/>
  <c r="E49" i="16"/>
  <c r="P49" i="16" s="1"/>
  <c r="Q49" i="16" s="1"/>
  <c r="M7" i="16" s="1"/>
  <c r="D49" i="16"/>
  <c r="K49" i="16" s="1"/>
  <c r="L49" i="16" s="1"/>
  <c r="M6" i="16" s="1"/>
  <c r="E48" i="16"/>
  <c r="P48" i="16" s="1"/>
  <c r="D48" i="16"/>
  <c r="K48" i="16" s="1"/>
  <c r="P47" i="16"/>
  <c r="E47" i="16"/>
  <c r="D47" i="16"/>
  <c r="K47" i="16" s="1"/>
  <c r="E46" i="16"/>
  <c r="P46" i="16" s="1"/>
  <c r="D46" i="16"/>
  <c r="K46" i="16" s="1"/>
  <c r="E45" i="16"/>
  <c r="P45" i="16" s="1"/>
  <c r="Q45" i="16" s="1"/>
  <c r="M5" i="16" s="1"/>
  <c r="D45" i="16"/>
  <c r="K45" i="16" s="1"/>
  <c r="L45" i="16" s="1"/>
  <c r="M4" i="16" s="1"/>
  <c r="E44" i="16"/>
  <c r="P44" i="16" s="1"/>
  <c r="D44" i="16"/>
  <c r="K44" i="16" s="1"/>
  <c r="E43" i="16"/>
  <c r="P43" i="16" s="1"/>
  <c r="Q43" i="16" s="1"/>
  <c r="O3" i="16" s="1"/>
  <c r="D43" i="16"/>
  <c r="K43" i="16" s="1"/>
  <c r="E42" i="16"/>
  <c r="P42" i="16" s="1"/>
  <c r="D42" i="16"/>
  <c r="K42" i="16" s="1"/>
  <c r="E41" i="16"/>
  <c r="P41" i="16" s="1"/>
  <c r="Q41" i="16" s="1"/>
  <c r="M3" i="16" s="1"/>
  <c r="D41" i="16"/>
  <c r="K41" i="16" s="1"/>
  <c r="L41" i="16" s="1"/>
  <c r="M2" i="16" s="1"/>
  <c r="E72" i="15"/>
  <c r="P72" i="15" s="1"/>
  <c r="D72" i="15"/>
  <c r="K72" i="15" s="1"/>
  <c r="L72" i="15" s="1"/>
  <c r="P16" i="15" s="1"/>
  <c r="E71" i="15"/>
  <c r="P71" i="15" s="1"/>
  <c r="D71" i="15"/>
  <c r="K71" i="15" s="1"/>
  <c r="L71" i="15" s="1"/>
  <c r="O16" i="15" s="1"/>
  <c r="E70" i="15"/>
  <c r="P70" i="15" s="1"/>
  <c r="D70" i="15"/>
  <c r="K70" i="15" s="1"/>
  <c r="E69" i="15"/>
  <c r="P69" i="15" s="1"/>
  <c r="Q69" i="15" s="1"/>
  <c r="M17" i="15" s="1"/>
  <c r="D69" i="15"/>
  <c r="K69" i="15" s="1"/>
  <c r="L69" i="15" s="1"/>
  <c r="M16" i="15" s="1"/>
  <c r="E68" i="15"/>
  <c r="P68" i="15" s="1"/>
  <c r="D68" i="15"/>
  <c r="K68" i="15" s="1"/>
  <c r="L68" i="15" s="1"/>
  <c r="P14" i="15" s="1"/>
  <c r="E67" i="15"/>
  <c r="P67" i="15" s="1"/>
  <c r="D67" i="15"/>
  <c r="K67" i="15" s="1"/>
  <c r="E66" i="15"/>
  <c r="P66" i="15" s="1"/>
  <c r="D66" i="15"/>
  <c r="K66" i="15" s="1"/>
  <c r="E65" i="15"/>
  <c r="P65" i="15" s="1"/>
  <c r="Q65" i="15" s="1"/>
  <c r="M15" i="15" s="1"/>
  <c r="D65" i="15"/>
  <c r="K65" i="15" s="1"/>
  <c r="L65" i="15" s="1"/>
  <c r="M14" i="15" s="1"/>
  <c r="K64" i="15"/>
  <c r="L64" i="15" s="1"/>
  <c r="P12" i="15" s="1"/>
  <c r="E64" i="15"/>
  <c r="P64" i="15" s="1"/>
  <c r="D64" i="15"/>
  <c r="E63" i="15"/>
  <c r="P63" i="15" s="1"/>
  <c r="D63" i="15"/>
  <c r="K63" i="15" s="1"/>
  <c r="L63" i="15" s="1"/>
  <c r="O12" i="15" s="1"/>
  <c r="E62" i="15"/>
  <c r="P62" i="15" s="1"/>
  <c r="D62" i="15"/>
  <c r="K62" i="15" s="1"/>
  <c r="E61" i="15"/>
  <c r="P61" i="15" s="1"/>
  <c r="Q61" i="15" s="1"/>
  <c r="M13" i="15" s="1"/>
  <c r="D61" i="15"/>
  <c r="K61" i="15" s="1"/>
  <c r="L61" i="15" s="1"/>
  <c r="M12" i="15" s="1"/>
  <c r="E60" i="15"/>
  <c r="P60" i="15" s="1"/>
  <c r="D60" i="15"/>
  <c r="K60" i="15" s="1"/>
  <c r="L60" i="15" s="1"/>
  <c r="P10" i="15" s="1"/>
  <c r="E59" i="15"/>
  <c r="P59" i="15" s="1"/>
  <c r="Q59" i="15" s="1"/>
  <c r="O11" i="15" s="1"/>
  <c r="D59" i="15"/>
  <c r="K59" i="15" s="1"/>
  <c r="L59" i="15" s="1"/>
  <c r="O10" i="15" s="1"/>
  <c r="E58" i="15"/>
  <c r="P58" i="15" s="1"/>
  <c r="D58" i="15"/>
  <c r="K58" i="15" s="1"/>
  <c r="P57" i="15"/>
  <c r="Q57" i="15" s="1"/>
  <c r="M11" i="15" s="1"/>
  <c r="E57" i="15"/>
  <c r="D57" i="15"/>
  <c r="K57" i="15" s="1"/>
  <c r="L57" i="15" s="1"/>
  <c r="M10" i="15" s="1"/>
  <c r="E56" i="15"/>
  <c r="P56" i="15" s="1"/>
  <c r="D56" i="15"/>
  <c r="K56" i="15" s="1"/>
  <c r="L56" i="15" s="1"/>
  <c r="P8" i="15" s="1"/>
  <c r="E55" i="15"/>
  <c r="P55" i="15" s="1"/>
  <c r="D55" i="15"/>
  <c r="K55" i="15" s="1"/>
  <c r="L55" i="15" s="1"/>
  <c r="O8" i="15" s="1"/>
  <c r="E54" i="15"/>
  <c r="P54" i="15" s="1"/>
  <c r="D54" i="15"/>
  <c r="K54" i="15" s="1"/>
  <c r="E53" i="15"/>
  <c r="P53" i="15" s="1"/>
  <c r="Q53" i="15" s="1"/>
  <c r="M9" i="15" s="1"/>
  <c r="D53" i="15"/>
  <c r="K53" i="15" s="1"/>
  <c r="L53" i="15" s="1"/>
  <c r="M8" i="15" s="1"/>
  <c r="E52" i="15"/>
  <c r="P52" i="15" s="1"/>
  <c r="D52" i="15"/>
  <c r="K52" i="15" s="1"/>
  <c r="L52" i="15" s="1"/>
  <c r="P6" i="15" s="1"/>
  <c r="E51" i="15"/>
  <c r="P51" i="15" s="1"/>
  <c r="D51" i="15"/>
  <c r="K51" i="15" s="1"/>
  <c r="E50" i="15"/>
  <c r="P50" i="15" s="1"/>
  <c r="D50" i="15"/>
  <c r="K50" i="15" s="1"/>
  <c r="E49" i="15"/>
  <c r="P49" i="15" s="1"/>
  <c r="Q49" i="15" s="1"/>
  <c r="M7" i="15" s="1"/>
  <c r="D49" i="15"/>
  <c r="K49" i="15" s="1"/>
  <c r="L49" i="15" s="1"/>
  <c r="M6" i="15" s="1"/>
  <c r="K48" i="15"/>
  <c r="L48" i="15" s="1"/>
  <c r="P4" i="15" s="1"/>
  <c r="E48" i="15"/>
  <c r="P48" i="15" s="1"/>
  <c r="D48" i="15"/>
  <c r="E47" i="15"/>
  <c r="P47" i="15" s="1"/>
  <c r="D47" i="15"/>
  <c r="K47" i="15" s="1"/>
  <c r="L47" i="15" s="1"/>
  <c r="O4" i="15" s="1"/>
  <c r="E46" i="15"/>
  <c r="P46" i="15" s="1"/>
  <c r="D46" i="15"/>
  <c r="K46" i="15" s="1"/>
  <c r="E45" i="15"/>
  <c r="P45" i="15" s="1"/>
  <c r="Q45" i="15" s="1"/>
  <c r="M5" i="15" s="1"/>
  <c r="D45" i="15"/>
  <c r="K45" i="15" s="1"/>
  <c r="L45" i="15" s="1"/>
  <c r="M4" i="15" s="1"/>
  <c r="E44" i="15"/>
  <c r="P44" i="15" s="1"/>
  <c r="D44" i="15"/>
  <c r="K44" i="15" s="1"/>
  <c r="L44" i="15" s="1"/>
  <c r="P2" i="15" s="1"/>
  <c r="E43" i="15"/>
  <c r="P43" i="15" s="1"/>
  <c r="Q43" i="15" s="1"/>
  <c r="O3" i="15" s="1"/>
  <c r="D43" i="15"/>
  <c r="K43" i="15" s="1"/>
  <c r="L43" i="15" s="1"/>
  <c r="O2" i="15" s="1"/>
  <c r="E42" i="15"/>
  <c r="P42" i="15" s="1"/>
  <c r="D42" i="15"/>
  <c r="K42" i="15" s="1"/>
  <c r="P41" i="15"/>
  <c r="Q41" i="15" s="1"/>
  <c r="M3" i="15" s="1"/>
  <c r="E41" i="15"/>
  <c r="D41" i="15"/>
  <c r="K41" i="15" s="1"/>
  <c r="L41" i="15" s="1"/>
  <c r="M2" i="15" s="1"/>
  <c r="AE146" i="18" l="1"/>
  <c r="AE138" i="18"/>
  <c r="AE143" i="18"/>
  <c r="AE135" i="18"/>
  <c r="AE141" i="18"/>
  <c r="AE145" i="18"/>
  <c r="AC145" i="18"/>
  <c r="AC157" i="18" s="1"/>
  <c r="V64" i="18"/>
  <c r="W64" i="18" s="1"/>
  <c r="V66" i="18"/>
  <c r="W66" i="18" s="1"/>
  <c r="V68" i="18"/>
  <c r="W68" i="18" s="1"/>
  <c r="V69" i="18"/>
  <c r="W69" i="18" s="1"/>
  <c r="V70" i="18"/>
  <c r="W70" i="18" s="1"/>
  <c r="V71" i="18"/>
  <c r="W71" i="18" s="1"/>
  <c r="V65" i="18"/>
  <c r="W65" i="18" s="1"/>
  <c r="V67" i="18"/>
  <c r="W67" i="18" s="1"/>
  <c r="AE139" i="18"/>
  <c r="AC139" i="18"/>
  <c r="AE147" i="18"/>
  <c r="AE137" i="18"/>
  <c r="AC137" i="18"/>
  <c r="AB157" i="18" s="1"/>
  <c r="AC126" i="18"/>
  <c r="AC134" i="18" s="1"/>
  <c r="AC132" i="18"/>
  <c r="AC125" i="18"/>
  <c r="AC141" i="18" s="1"/>
  <c r="AA157" i="18" s="1"/>
  <c r="AC127" i="18"/>
  <c r="AC129" i="18"/>
  <c r="AC131" i="18"/>
  <c r="AC147" i="18" s="1"/>
  <c r="AC128" i="18"/>
  <c r="AD128" i="18"/>
  <c r="AE128" i="18" s="1"/>
  <c r="AC130" i="18"/>
  <c r="AE140" i="18"/>
  <c r="AE148" i="18"/>
  <c r="AC142" i="18"/>
  <c r="AE142" i="18"/>
  <c r="AE134" i="18"/>
  <c r="AE133" i="18"/>
  <c r="Q51" i="16"/>
  <c r="O7" i="16" s="1"/>
  <c r="Q47" i="16"/>
  <c r="O5" i="16" s="1"/>
  <c r="Q55" i="15"/>
  <c r="O9" i="15" s="1"/>
  <c r="Q42" i="16"/>
  <c r="N3" i="16" s="1"/>
  <c r="Q46" i="16"/>
  <c r="N5" i="16" s="1"/>
  <c r="Q47" i="15"/>
  <c r="O5" i="15" s="1"/>
  <c r="L51" i="15"/>
  <c r="O6" i="15" s="1"/>
  <c r="L67" i="15"/>
  <c r="O14" i="15" s="1"/>
  <c r="Q71" i="15"/>
  <c r="O17" i="15" s="1"/>
  <c r="Q63" i="15"/>
  <c r="O13" i="15" s="1"/>
  <c r="Q51" i="15"/>
  <c r="O7" i="15" s="1"/>
  <c r="Q67" i="15"/>
  <c r="O15" i="15" s="1"/>
  <c r="Q50" i="16"/>
  <c r="N7" i="16" s="1"/>
  <c r="Q58" i="16"/>
  <c r="N11" i="16" s="1"/>
  <c r="Q63" i="16"/>
  <c r="O13" i="16" s="1"/>
  <c r="Q54" i="16"/>
  <c r="N9" i="16" s="1"/>
  <c r="Q59" i="16"/>
  <c r="O11" i="16" s="1"/>
  <c r="Q62" i="16"/>
  <c r="N13" i="16" s="1"/>
  <c r="Q66" i="16"/>
  <c r="N15" i="16" s="1"/>
  <c r="Q70" i="16"/>
  <c r="N17" i="16" s="1"/>
  <c r="Q44" i="16"/>
  <c r="P3" i="16" s="1"/>
  <c r="Q48" i="16"/>
  <c r="P5" i="16" s="1"/>
  <c r="Q52" i="16"/>
  <c r="P7" i="16" s="1"/>
  <c r="Q56" i="16"/>
  <c r="P9" i="16" s="1"/>
  <c r="Q60" i="16"/>
  <c r="P11" i="16" s="1"/>
  <c r="Q64" i="16"/>
  <c r="P13" i="16" s="1"/>
  <c r="Q68" i="16"/>
  <c r="P15" i="16" s="1"/>
  <c r="Q72" i="16"/>
  <c r="P17" i="16" s="1"/>
  <c r="Q55" i="16"/>
  <c r="O9" i="16" s="1"/>
  <c r="Q67" i="16"/>
  <c r="O15" i="16" s="1"/>
  <c r="Q71" i="16"/>
  <c r="O17" i="16" s="1"/>
  <c r="Q46" i="15"/>
  <c r="N5" i="15" s="1"/>
  <c r="Q50" i="15"/>
  <c r="N7" i="15" s="1"/>
  <c r="Q54" i="15"/>
  <c r="N9" i="15" s="1"/>
  <c r="Q58" i="15"/>
  <c r="N11" i="15" s="1"/>
  <c r="Q62" i="15"/>
  <c r="N13" i="15" s="1"/>
  <c r="Q66" i="15"/>
  <c r="N15" i="15" s="1"/>
  <c r="Q70" i="15"/>
  <c r="N17" i="15" s="1"/>
  <c r="Q42" i="15"/>
  <c r="N3" i="15" s="1"/>
  <c r="Q44" i="15"/>
  <c r="P3" i="15" s="1"/>
  <c r="Q48" i="15"/>
  <c r="P5" i="15" s="1"/>
  <c r="Q52" i="15"/>
  <c r="P7" i="15" s="1"/>
  <c r="Q56" i="15"/>
  <c r="P9" i="15" s="1"/>
  <c r="Q60" i="15"/>
  <c r="P11" i="15" s="1"/>
  <c r="Q64" i="15"/>
  <c r="P13" i="15" s="1"/>
  <c r="Q68" i="15"/>
  <c r="P15" i="15" s="1"/>
  <c r="Q72" i="15"/>
  <c r="P17" i="15" s="1"/>
  <c r="L42" i="16"/>
  <c r="N2" i="16" s="1"/>
  <c r="L46" i="16"/>
  <c r="N4" i="16" s="1"/>
  <c r="L50" i="16"/>
  <c r="N6" i="16" s="1"/>
  <c r="L54" i="16"/>
  <c r="N8" i="16" s="1"/>
  <c r="L70" i="16"/>
  <c r="N16" i="16" s="1"/>
  <c r="L43" i="16"/>
  <c r="O2" i="16" s="1"/>
  <c r="L47" i="16"/>
  <c r="O4" i="16" s="1"/>
  <c r="L63" i="16"/>
  <c r="O12" i="16" s="1"/>
  <c r="L67" i="16"/>
  <c r="O14" i="16" s="1"/>
  <c r="L71" i="16"/>
  <c r="O16" i="16" s="1"/>
  <c r="L58" i="16"/>
  <c r="N10" i="16" s="1"/>
  <c r="L62" i="16"/>
  <c r="N12" i="16" s="1"/>
  <c r="L66" i="16"/>
  <c r="N14" i="16" s="1"/>
  <c r="L51" i="16"/>
  <c r="O6" i="16" s="1"/>
  <c r="L55" i="16"/>
  <c r="O8" i="16" s="1"/>
  <c r="L59" i="16"/>
  <c r="O10" i="16" s="1"/>
  <c r="L44" i="16"/>
  <c r="P2" i="16" s="1"/>
  <c r="L48" i="16"/>
  <c r="P4" i="16" s="1"/>
  <c r="L52" i="16"/>
  <c r="P6" i="16" s="1"/>
  <c r="L56" i="16"/>
  <c r="P8" i="16" s="1"/>
  <c r="L60" i="16"/>
  <c r="P10" i="16" s="1"/>
  <c r="L64" i="16"/>
  <c r="P12" i="16" s="1"/>
  <c r="L68" i="16"/>
  <c r="P14" i="16" s="1"/>
  <c r="L72" i="16"/>
  <c r="P16" i="16" s="1"/>
  <c r="L42" i="15"/>
  <c r="N2" i="15" s="1"/>
  <c r="L46" i="15"/>
  <c r="N4" i="15" s="1"/>
  <c r="L50" i="15"/>
  <c r="N6" i="15" s="1"/>
  <c r="L54" i="15"/>
  <c r="N8" i="15" s="1"/>
  <c r="L58" i="15"/>
  <c r="N10" i="15" s="1"/>
  <c r="L62" i="15"/>
  <c r="N12" i="15" s="1"/>
  <c r="L66" i="15"/>
  <c r="N14" i="15" s="1"/>
  <c r="L70" i="15"/>
  <c r="N16" i="15" s="1"/>
  <c r="AC159" i="18" l="1"/>
  <c r="AB159" i="18"/>
  <c r="AC143" i="18"/>
  <c r="AA159" i="18" s="1"/>
  <c r="AC135" i="18"/>
  <c r="AC148" i="18"/>
  <c r="AC160" i="18" s="1"/>
  <c r="AC140" i="18"/>
  <c r="AB160" i="18" s="1"/>
  <c r="AA158" i="18"/>
  <c r="AC138" i="18"/>
  <c r="AB158" i="18" s="1"/>
  <c r="AC146" i="18"/>
  <c r="AC158" i="18" s="1"/>
  <c r="AC136" i="18"/>
  <c r="AC144" i="18"/>
  <c r="AA160" i="18" s="1"/>
  <c r="AC133" i="18"/>
  <c r="Z157" i="18" s="1"/>
  <c r="AE136" i="18"/>
  <c r="AE144" i="18"/>
  <c r="Q68" i="11"/>
  <c r="L68" i="11"/>
  <c r="Q67" i="11"/>
  <c r="R67" i="11" s="1"/>
  <c r="O15" i="11" s="1"/>
  <c r="L67" i="11"/>
  <c r="M67" i="11" s="1"/>
  <c r="O14" i="11" s="1"/>
  <c r="Q66" i="11"/>
  <c r="R66" i="11" s="1"/>
  <c r="N15" i="11" s="1"/>
  <c r="L66" i="11"/>
  <c r="M66" i="11" s="1"/>
  <c r="N14" i="11" s="1"/>
  <c r="R65" i="11"/>
  <c r="M15" i="11" s="1"/>
  <c r="Q65" i="11"/>
  <c r="L65" i="11"/>
  <c r="M65" i="11" s="1"/>
  <c r="M14" i="11" s="1"/>
  <c r="Q64" i="11"/>
  <c r="L64" i="11"/>
  <c r="Q63" i="11"/>
  <c r="R63" i="11" s="1"/>
  <c r="O13" i="11" s="1"/>
  <c r="L63" i="11"/>
  <c r="Q62" i="11"/>
  <c r="R62" i="11" s="1"/>
  <c r="N13" i="11" s="1"/>
  <c r="L62" i="11"/>
  <c r="Q61" i="11"/>
  <c r="R61" i="11" s="1"/>
  <c r="M13" i="11" s="1"/>
  <c r="L61" i="11"/>
  <c r="M61" i="11" s="1"/>
  <c r="M12" i="11" s="1"/>
  <c r="Q60" i="11"/>
  <c r="L60" i="11"/>
  <c r="Q59" i="11"/>
  <c r="R59" i="11" s="1"/>
  <c r="O11" i="11" s="1"/>
  <c r="L59" i="11"/>
  <c r="Q58" i="11"/>
  <c r="L58" i="11"/>
  <c r="Q57" i="11"/>
  <c r="R57" i="11" s="1"/>
  <c r="M11" i="11" s="1"/>
  <c r="L57" i="11"/>
  <c r="M57" i="11" s="1"/>
  <c r="M10" i="11" s="1"/>
  <c r="Q56" i="11"/>
  <c r="L56" i="11"/>
  <c r="Q55" i="11"/>
  <c r="R55" i="11" s="1"/>
  <c r="O9" i="11" s="1"/>
  <c r="L55" i="11"/>
  <c r="Q54" i="11"/>
  <c r="L54" i="11"/>
  <c r="Q53" i="11"/>
  <c r="R53" i="11" s="1"/>
  <c r="M9" i="11" s="1"/>
  <c r="L53" i="11"/>
  <c r="M53" i="11" s="1"/>
  <c r="M8" i="11" s="1"/>
  <c r="Q52" i="11"/>
  <c r="L52" i="11"/>
  <c r="Q51" i="11"/>
  <c r="R51" i="11" s="1"/>
  <c r="O7" i="11" s="1"/>
  <c r="L51" i="11"/>
  <c r="M51" i="11" s="1"/>
  <c r="O6" i="11" s="1"/>
  <c r="Q50" i="11"/>
  <c r="R50" i="11" s="1"/>
  <c r="N7" i="11" s="1"/>
  <c r="L50" i="11"/>
  <c r="M50" i="11" s="1"/>
  <c r="N6" i="11" s="1"/>
  <c r="R49" i="11"/>
  <c r="M7" i="11" s="1"/>
  <c r="Q49" i="11"/>
  <c r="L49" i="11"/>
  <c r="M49" i="11" s="1"/>
  <c r="M6" i="11" s="1"/>
  <c r="Q48" i="11"/>
  <c r="L48" i="11"/>
  <c r="Q47" i="11"/>
  <c r="R47" i="11" s="1"/>
  <c r="O5" i="11" s="1"/>
  <c r="L47" i="11"/>
  <c r="M47" i="11" s="1"/>
  <c r="O4" i="11" s="1"/>
  <c r="Q46" i="11"/>
  <c r="R46" i="11" s="1"/>
  <c r="N5" i="11" s="1"/>
  <c r="L46" i="11"/>
  <c r="Q45" i="11"/>
  <c r="R45" i="11" s="1"/>
  <c r="M5" i="11" s="1"/>
  <c r="L45" i="11"/>
  <c r="M45" i="11" s="1"/>
  <c r="M4" i="11" s="1"/>
  <c r="Q44" i="11"/>
  <c r="R44" i="11" s="1"/>
  <c r="P3" i="11" s="1"/>
  <c r="L44" i="11"/>
  <c r="M44" i="11" s="1"/>
  <c r="P2" i="11" s="1"/>
  <c r="Q43" i="11"/>
  <c r="R43" i="11" s="1"/>
  <c r="O3" i="11" s="1"/>
  <c r="L43" i="11"/>
  <c r="M43" i="11" s="1"/>
  <c r="O2" i="11" s="1"/>
  <c r="Q42" i="11"/>
  <c r="L42" i="11"/>
  <c r="Q41" i="11"/>
  <c r="R41" i="11" s="1"/>
  <c r="M3" i="11" s="1"/>
  <c r="L41" i="11"/>
  <c r="M41" i="11" s="1"/>
  <c r="M2" i="11" s="1"/>
  <c r="Z160" i="18" l="1"/>
  <c r="Z158" i="18"/>
  <c r="Z159" i="18"/>
  <c r="M56" i="11"/>
  <c r="P8" i="11" s="1"/>
  <c r="R56" i="11"/>
  <c r="P9" i="11" s="1"/>
  <c r="M60" i="11"/>
  <c r="P10" i="11" s="1"/>
  <c r="M54" i="11"/>
  <c r="N8" i="11" s="1"/>
  <c r="R60" i="11"/>
  <c r="P11" i="11" s="1"/>
  <c r="M48" i="11"/>
  <c r="P4" i="11" s="1"/>
  <c r="R54" i="11"/>
  <c r="N9" i="11" s="1"/>
  <c r="R48" i="11"/>
  <c r="P5" i="11" s="1"/>
  <c r="M55" i="11"/>
  <c r="O8" i="11" s="1"/>
  <c r="M58" i="11"/>
  <c r="N10" i="11" s="1"/>
  <c r="R64" i="11"/>
  <c r="P13" i="11" s="1"/>
  <c r="M42" i="11"/>
  <c r="N2" i="11" s="1"/>
  <c r="M52" i="11"/>
  <c r="P6" i="11" s="1"/>
  <c r="R58" i="11"/>
  <c r="N11" i="11" s="1"/>
  <c r="M68" i="11"/>
  <c r="P14" i="11" s="1"/>
  <c r="R42" i="11"/>
  <c r="N3" i="11" s="1"/>
  <c r="M46" i="11"/>
  <c r="N4" i="11" s="1"/>
  <c r="R52" i="11"/>
  <c r="P7" i="11" s="1"/>
  <c r="M59" i="11"/>
  <c r="O10" i="11" s="1"/>
  <c r="M62" i="11"/>
  <c r="N12" i="11" s="1"/>
  <c r="R68" i="11"/>
  <c r="P15" i="11" s="1"/>
  <c r="M64" i="11"/>
  <c r="P12" i="11" s="1"/>
  <c r="M63" i="11"/>
  <c r="O12" i="11" s="1"/>
  <c r="Q42" i="10"/>
  <c r="Q43" i="10"/>
  <c r="Q44" i="10"/>
  <c r="Q45" i="10"/>
  <c r="R45" i="10" s="1"/>
  <c r="M5" i="10" s="1"/>
  <c r="Q46" i="10"/>
  <c r="Q47" i="10"/>
  <c r="Q48" i="10"/>
  <c r="Q49" i="10"/>
  <c r="R49" i="10" s="1"/>
  <c r="M7" i="10" s="1"/>
  <c r="Q50" i="10"/>
  <c r="Q51" i="10"/>
  <c r="Q52" i="10"/>
  <c r="Q53" i="10"/>
  <c r="R53" i="10" s="1"/>
  <c r="M9" i="10" s="1"/>
  <c r="Q54" i="10"/>
  <c r="Q55" i="10"/>
  <c r="Q56" i="10"/>
  <c r="Q57" i="10"/>
  <c r="R57" i="10" s="1"/>
  <c r="M11" i="10" s="1"/>
  <c r="Q58" i="10"/>
  <c r="Q59" i="10"/>
  <c r="Q60" i="10"/>
  <c r="Q61" i="10"/>
  <c r="Q62" i="10"/>
  <c r="Q63" i="10"/>
  <c r="Q64" i="10"/>
  <c r="Q65" i="10"/>
  <c r="R65" i="10" s="1"/>
  <c r="M15" i="10" s="1"/>
  <c r="Q66" i="10"/>
  <c r="Q67" i="10"/>
  <c r="Q68" i="10"/>
  <c r="Q41" i="10"/>
  <c r="R41" i="10" s="1"/>
  <c r="M3" i="10" s="1"/>
  <c r="L42" i="10"/>
  <c r="L43" i="10"/>
  <c r="L44" i="10"/>
  <c r="L45" i="10"/>
  <c r="M45" i="10" s="1"/>
  <c r="M4" i="10" s="1"/>
  <c r="L46" i="10"/>
  <c r="L47" i="10"/>
  <c r="L48" i="10"/>
  <c r="L49" i="10"/>
  <c r="M49" i="10" s="1"/>
  <c r="M6" i="10" s="1"/>
  <c r="L50" i="10"/>
  <c r="L51" i="10"/>
  <c r="L52" i="10"/>
  <c r="L53" i="10"/>
  <c r="M53" i="10" s="1"/>
  <c r="M8" i="10" s="1"/>
  <c r="L54" i="10"/>
  <c r="L55" i="10"/>
  <c r="L56" i="10"/>
  <c r="L57" i="10"/>
  <c r="M57" i="10" s="1"/>
  <c r="M10" i="10" s="1"/>
  <c r="L58" i="10"/>
  <c r="L59" i="10"/>
  <c r="L60" i="10"/>
  <c r="L61" i="10"/>
  <c r="M61" i="10" s="1"/>
  <c r="M12" i="10" s="1"/>
  <c r="L62" i="10"/>
  <c r="L63" i="10"/>
  <c r="L64" i="10"/>
  <c r="L65" i="10"/>
  <c r="M65" i="10" s="1"/>
  <c r="M14" i="10" s="1"/>
  <c r="L66" i="10"/>
  <c r="L67" i="10"/>
  <c r="L68" i="10"/>
  <c r="L41" i="10"/>
  <c r="M41" i="10" s="1"/>
  <c r="M2" i="10" s="1"/>
  <c r="R51" i="10" l="1"/>
  <c r="O7" i="10" s="1"/>
  <c r="R47" i="10"/>
  <c r="O5" i="10" s="1"/>
  <c r="R62" i="10"/>
  <c r="N13" i="10" s="1"/>
  <c r="M67" i="10"/>
  <c r="O14" i="10" s="1"/>
  <c r="M63" i="10"/>
  <c r="O12" i="10" s="1"/>
  <c r="M55" i="10"/>
  <c r="O8" i="10" s="1"/>
  <c r="M47" i="10"/>
  <c r="O4" i="10" s="1"/>
  <c r="M59" i="10"/>
  <c r="O10" i="10" s="1"/>
  <c r="M51" i="10"/>
  <c r="O6" i="10" s="1"/>
  <c r="M43" i="10"/>
  <c r="O2" i="10" s="1"/>
  <c r="R58" i="10"/>
  <c r="N11" i="10" s="1"/>
  <c r="M66" i="10"/>
  <c r="N14" i="10" s="1"/>
  <c r="M62" i="10"/>
  <c r="N12" i="10" s="1"/>
  <c r="M58" i="10"/>
  <c r="N10" i="10" s="1"/>
  <c r="M54" i="10"/>
  <c r="N8" i="10" s="1"/>
  <c r="M50" i="10"/>
  <c r="N6" i="10" s="1"/>
  <c r="M46" i="10"/>
  <c r="N4" i="10" s="1"/>
  <c r="R68" i="10"/>
  <c r="P15" i="10" s="1"/>
  <c r="R64" i="10"/>
  <c r="P13" i="10" s="1"/>
  <c r="R60" i="10"/>
  <c r="P11" i="10" s="1"/>
  <c r="R56" i="10"/>
  <c r="P9" i="10" s="1"/>
  <c r="R52" i="10"/>
  <c r="P7" i="10" s="1"/>
  <c r="R48" i="10"/>
  <c r="P5" i="10" s="1"/>
  <c r="R44" i="10"/>
  <c r="P3" i="10" s="1"/>
  <c r="R61" i="10"/>
  <c r="M13" i="10" s="1"/>
  <c r="M42" i="10"/>
  <c r="N2" i="10" s="1"/>
  <c r="R67" i="10"/>
  <c r="O15" i="10" s="1"/>
  <c r="R63" i="10"/>
  <c r="O13" i="10" s="1"/>
  <c r="R59" i="10"/>
  <c r="O11" i="10" s="1"/>
  <c r="R55" i="10"/>
  <c r="O9" i="10" s="1"/>
  <c r="R43" i="10"/>
  <c r="O3" i="10" s="1"/>
  <c r="M68" i="10"/>
  <c r="P14" i="10" s="1"/>
  <c r="M64" i="10"/>
  <c r="P12" i="10" s="1"/>
  <c r="M60" i="10"/>
  <c r="P10" i="10" s="1"/>
  <c r="M56" i="10"/>
  <c r="P8" i="10" s="1"/>
  <c r="M52" i="10"/>
  <c r="P6" i="10" s="1"/>
  <c r="M48" i="10"/>
  <c r="P4" i="10" s="1"/>
  <c r="M44" i="10"/>
  <c r="P2" i="10" s="1"/>
  <c r="R66" i="10"/>
  <c r="N15" i="10" s="1"/>
  <c r="R54" i="10"/>
  <c r="N9" i="10" s="1"/>
  <c r="R50" i="10"/>
  <c r="N7" i="10" s="1"/>
  <c r="R46" i="10"/>
  <c r="N5" i="10" s="1"/>
  <c r="R42" i="10"/>
  <c r="N3" i="10" s="1"/>
</calcChain>
</file>

<file path=xl/sharedStrings.xml><?xml version="1.0" encoding="utf-8"?>
<sst xmlns="http://schemas.openxmlformats.org/spreadsheetml/2006/main" count="798" uniqueCount="91">
  <si>
    <t>BRUT</t>
  </si>
  <si>
    <t>WT</t>
  </si>
  <si>
    <t>QL/pixel2</t>
  </si>
  <si>
    <t>BRUT -BG</t>
  </si>
  <si>
    <t>43up</t>
  </si>
  <si>
    <t>43down</t>
  </si>
  <si>
    <t>BG</t>
  </si>
  <si>
    <t>% / T0</t>
  </si>
  <si>
    <t>190WT</t>
  </si>
  <si>
    <t>190SP</t>
  </si>
  <si>
    <t>135WT</t>
  </si>
  <si>
    <t>135SP</t>
  </si>
  <si>
    <t>49WT</t>
  </si>
  <si>
    <t>49SP</t>
  </si>
  <si>
    <t>43upWT</t>
  </si>
  <si>
    <t>43downSP</t>
  </si>
  <si>
    <t>43upSP</t>
  </si>
  <si>
    <t>43downWT</t>
  </si>
  <si>
    <t>AC40 WT</t>
  </si>
  <si>
    <t>AC40SP</t>
  </si>
  <si>
    <t>34WT</t>
  </si>
  <si>
    <t>34SP</t>
  </si>
  <si>
    <t>T=0</t>
  </si>
  <si>
    <t>T=15min</t>
  </si>
  <si>
    <t>T=30min</t>
  </si>
  <si>
    <t>T=2h</t>
  </si>
  <si>
    <t>SP</t>
  </si>
  <si>
    <t>BRUT WT</t>
  </si>
  <si>
    <t>BRUT SP</t>
  </si>
  <si>
    <t>etc…</t>
  </si>
  <si>
    <t>12WT</t>
  </si>
  <si>
    <t>12SP</t>
  </si>
  <si>
    <t>SWI6 WT</t>
  </si>
  <si>
    <t>SWI6 SP</t>
  </si>
  <si>
    <t>SWI6 0</t>
  </si>
  <si>
    <t>SWI6 15</t>
  </si>
  <si>
    <t>SWI6 30</t>
  </si>
  <si>
    <t>SWI6 2h</t>
  </si>
  <si>
    <t>WT-BG</t>
  </si>
  <si>
    <t>SP-BG</t>
  </si>
  <si>
    <t>WT-BG/SWI6</t>
  </si>
  <si>
    <t>SP-BG/SWI6</t>
  </si>
  <si>
    <t>AC40</t>
  </si>
  <si>
    <t>43WT</t>
  </si>
  <si>
    <t>43SP</t>
  </si>
  <si>
    <t>AC40WT</t>
  </si>
  <si>
    <t>34 WT</t>
  </si>
  <si>
    <t>ABC23</t>
  </si>
  <si>
    <t>ABC23 WT</t>
  </si>
  <si>
    <t>ABC23SP</t>
  </si>
  <si>
    <t>~</t>
  </si>
  <si>
    <t>SuperPol</t>
  </si>
  <si>
    <t>BMH 120 mn</t>
  </si>
  <si>
    <t>BMH 30 mn</t>
  </si>
  <si>
    <t>BMH 15 mn</t>
  </si>
  <si>
    <t>DMSO</t>
  </si>
  <si>
    <t>Rpa135</t>
  </si>
  <si>
    <t>Rpa190</t>
  </si>
  <si>
    <t>Quantif par rapport à DMSO (histogramme)</t>
  </si>
  <si>
    <t>Background</t>
  </si>
  <si>
    <t>Swi6</t>
  </si>
  <si>
    <t>Dmso normalized</t>
  </si>
  <si>
    <t>Swi 6 normalized</t>
  </si>
  <si>
    <t>QL-BG</t>
  </si>
  <si>
    <t>Area(pixel2)</t>
  </si>
  <si>
    <t>QL</t>
  </si>
  <si>
    <t>Name</t>
  </si>
  <si>
    <t>Index</t>
  </si>
  <si>
    <t>Group</t>
  </si>
  <si>
    <t>No</t>
  </si>
  <si>
    <t>Channel</t>
  </si>
  <si>
    <t>Swi6 adjusted</t>
  </si>
  <si>
    <t>-------</t>
  </si>
  <si>
    <t>Rpa12</t>
  </si>
  <si>
    <t>Rpa34</t>
  </si>
  <si>
    <t>Rpa49</t>
  </si>
  <si>
    <t>BMH</t>
  </si>
  <si>
    <t>Quantif par rapport à DMSO (nuage points)</t>
  </si>
  <si>
    <t>Quantif par rapport à Swi6 (BG soustrait)</t>
  </si>
  <si>
    <t>QL-BG à multiplier par</t>
  </si>
  <si>
    <t>Calibrated</t>
  </si>
  <si>
    <t>(Q-B)/pixel2</t>
  </si>
  <si>
    <t>Ratio(%)</t>
  </si>
  <si>
    <t xml:space="preserve"> Std</t>
  </si>
  <si>
    <t xml:space="preserve">  B  </t>
  </si>
  <si>
    <t>Souche</t>
  </si>
  <si>
    <t>Manip 921</t>
  </si>
  <si>
    <t>ecart type</t>
  </si>
  <si>
    <t>Moyenne</t>
  </si>
  <si>
    <t>Manip 918</t>
  </si>
  <si>
    <t>Westrern blot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</si>
</sst>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Liberation Sans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BE5D6"/>
        <bgColor rgb="FFFBE5D6"/>
      </patternFill>
    </fill>
    <fill>
      <patternFill patternType="solid">
        <fgColor rgb="FFDAE3F3"/>
        <bgColor rgb="FFDAE3F3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1"/>
    <xf numFmtId="0" fontId="0" fillId="0" borderId="0" xfId="1" applyFont="1" applyBorder="1"/>
    <xf numFmtId="0" fontId="1" fillId="0" borderId="0" xfId="2"/>
    <xf numFmtId="0" fontId="0" fillId="0" borderId="3" xfId="1" applyFont="1" applyBorder="1"/>
    <xf numFmtId="0" fontId="0" fillId="0" borderId="4" xfId="1" applyFont="1" applyBorder="1"/>
    <xf numFmtId="0" fontId="0" fillId="0" borderId="5" xfId="1" applyFont="1" applyBorder="1"/>
    <xf numFmtId="0" fontId="0" fillId="0" borderId="6" xfId="1" applyFont="1" applyBorder="1"/>
    <xf numFmtId="0" fontId="0" fillId="0" borderId="7" xfId="1" applyFont="1" applyBorder="1"/>
    <xf numFmtId="0" fontId="0" fillId="0" borderId="8" xfId="1" applyFont="1" applyBorder="1"/>
    <xf numFmtId="0" fontId="0" fillId="0" borderId="9" xfId="1" applyFont="1" applyBorder="1"/>
    <xf numFmtId="0" fontId="0" fillId="0" borderId="10" xfId="1" applyFont="1" applyBorder="1"/>
    <xf numFmtId="0" fontId="0" fillId="0" borderId="11" xfId="1" applyFont="1" applyBorder="1"/>
    <xf numFmtId="0" fontId="0" fillId="0" borderId="12" xfId="1" applyFont="1" applyBorder="1"/>
    <xf numFmtId="0" fontId="0" fillId="0" borderId="13" xfId="1" applyFont="1" applyBorder="1"/>
    <xf numFmtId="0" fontId="0" fillId="0" borderId="16" xfId="1" applyFont="1" applyBorder="1"/>
    <xf numFmtId="0" fontId="0" fillId="0" borderId="17" xfId="1" applyFont="1" applyBorder="1"/>
    <xf numFmtId="0" fontId="0" fillId="0" borderId="15" xfId="1" applyFont="1" applyBorder="1"/>
    <xf numFmtId="0" fontId="0" fillId="2" borderId="4" xfId="1" applyFont="1" applyFill="1" applyBorder="1"/>
    <xf numFmtId="0" fontId="0" fillId="2" borderId="0" xfId="1" applyFont="1" applyFill="1" applyBorder="1"/>
    <xf numFmtId="0" fontId="0" fillId="0" borderId="14" xfId="1" applyFont="1" applyBorder="1"/>
    <xf numFmtId="0" fontId="0" fillId="3" borderId="0" xfId="1" applyFont="1" applyFill="1" applyBorder="1"/>
    <xf numFmtId="0" fontId="0" fillId="3" borderId="9" xfId="1" applyFont="1" applyFill="1" applyBorder="1"/>
    <xf numFmtId="0" fontId="0" fillId="0" borderId="11" xfId="1" applyFont="1" applyFill="1" applyBorder="1"/>
    <xf numFmtId="0" fontId="0" fillId="0" borderId="12" xfId="1" applyFont="1" applyFill="1" applyBorder="1"/>
    <xf numFmtId="0" fontId="0" fillId="2" borderId="6" xfId="1" applyFont="1" applyFill="1" applyBorder="1"/>
    <xf numFmtId="0" fontId="0" fillId="3" borderId="6" xfId="1" applyFont="1" applyFill="1" applyBorder="1"/>
    <xf numFmtId="0" fontId="0" fillId="2" borderId="3" xfId="1" applyFont="1" applyFill="1" applyBorder="1"/>
    <xf numFmtId="0" fontId="0" fillId="3" borderId="8" xfId="1" applyFont="1" applyFill="1" applyBorder="1"/>
    <xf numFmtId="0" fontId="0" fillId="0" borderId="0" xfId="1" applyFont="1" applyFill="1" applyBorder="1"/>
    <xf numFmtId="0" fontId="3" fillId="0" borderId="10" xfId="1" applyFont="1" applyBorder="1"/>
    <xf numFmtId="0" fontId="3" fillId="0" borderId="0" xfId="1" applyFont="1" applyBorder="1"/>
    <xf numFmtId="0" fontId="0" fillId="0" borderId="13" xfId="1" applyFont="1" applyFill="1" applyBorder="1" applyAlignment="1">
      <alignment horizontal="center" vertical="center"/>
    </xf>
    <xf numFmtId="0" fontId="0" fillId="0" borderId="15" xfId="1" applyFont="1" applyFill="1" applyBorder="1" applyAlignment="1">
      <alignment horizontal="center" vertical="center"/>
    </xf>
    <xf numFmtId="0" fontId="0" fillId="3" borderId="9" xfId="1" applyFont="1" applyFill="1" applyBorder="1" applyAlignment="1">
      <alignment horizontal="center" vertical="center"/>
    </xf>
    <xf numFmtId="0" fontId="0" fillId="0" borderId="15" xfId="1" applyFont="1" applyFill="1" applyBorder="1" applyAlignment="1">
      <alignment horizontal="center"/>
    </xf>
    <xf numFmtId="0" fontId="0" fillId="0" borderId="14" xfId="1" applyFont="1" applyFill="1" applyBorder="1" applyAlignment="1">
      <alignment horizontal="center"/>
    </xf>
    <xf numFmtId="0" fontId="0" fillId="2" borderId="4" xfId="1" applyFont="1" applyFill="1" applyBorder="1" applyAlignment="1">
      <alignment horizontal="center" vertical="center"/>
    </xf>
    <xf numFmtId="0" fontId="0" fillId="0" borderId="12" xfId="1" applyFont="1" applyFill="1" applyBorder="1" applyAlignment="1">
      <alignment horizontal="center" vertical="center"/>
    </xf>
    <xf numFmtId="0" fontId="0" fillId="3" borderId="0" xfId="1" applyFont="1" applyFill="1" applyBorder="1" applyAlignment="1">
      <alignment horizontal="center" vertical="center"/>
    </xf>
    <xf numFmtId="0" fontId="0" fillId="2" borderId="0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/>
    </xf>
    <xf numFmtId="0" fontId="0" fillId="3" borderId="10" xfId="1" applyFon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/>
    </xf>
  </cellXfs>
  <cellStyles count="3">
    <cellStyle name="Default" xfId="1" xr:uid="{CC0B475A-1767-4AC6-A543-A838DEDE2C6F}"/>
    <cellStyle name="Normal" xfId="0" builtinId="0"/>
    <cellStyle name="Normal 2" xfId="2" xr:uid="{C97EC128-69E8-475B-A275-25B2660D9D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'Figurer 6C 1'!$M$1</c:f>
              <c:strCache>
                <c:ptCount val="1"/>
                <c:pt idx="0">
                  <c:v>T=0</c:v>
                </c:pt>
              </c:strCache>
            </c:strRef>
          </c:tx>
          <c:invertIfNegative val="0"/>
          <c:cat>
            <c:strRef>
              <c:f>'Figurer 6C 1'!$L$2:$L$17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43WT</c:v>
                </c:pt>
                <c:pt idx="7">
                  <c:v>43SP</c:v>
                </c:pt>
                <c:pt idx="8">
                  <c:v>AC40WT</c:v>
                </c:pt>
                <c:pt idx="9">
                  <c:v>AC40SP</c:v>
                </c:pt>
                <c:pt idx="10">
                  <c:v>34 WT</c:v>
                </c:pt>
                <c:pt idx="11">
                  <c:v>34SP</c:v>
                </c:pt>
                <c:pt idx="12">
                  <c:v>ABC23 WT</c:v>
                </c:pt>
                <c:pt idx="13">
                  <c:v>ABC23SP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'Figurer 6C 1'!$M$2:$M$17</c:f>
              <c:numCache>
                <c:formatCode>General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F-4F55-A7B7-70E138ACDCE1}"/>
            </c:ext>
          </c:extLst>
        </c:ser>
        <c:ser>
          <c:idx val="1"/>
          <c:order val="1"/>
          <c:tx>
            <c:strRef>
              <c:f>'Figurer 6C 1'!$N$1</c:f>
              <c:strCache>
                <c:ptCount val="1"/>
                <c:pt idx="0">
                  <c:v>T=15min</c:v>
                </c:pt>
              </c:strCache>
            </c:strRef>
          </c:tx>
          <c:invertIfNegative val="0"/>
          <c:cat>
            <c:strRef>
              <c:f>'Figurer 6C 1'!$L$2:$L$17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43WT</c:v>
                </c:pt>
                <c:pt idx="7">
                  <c:v>43SP</c:v>
                </c:pt>
                <c:pt idx="8">
                  <c:v>AC40WT</c:v>
                </c:pt>
                <c:pt idx="9">
                  <c:v>AC40SP</c:v>
                </c:pt>
                <c:pt idx="10">
                  <c:v>34 WT</c:v>
                </c:pt>
                <c:pt idx="11">
                  <c:v>34SP</c:v>
                </c:pt>
                <c:pt idx="12">
                  <c:v>ABC23 WT</c:v>
                </c:pt>
                <c:pt idx="13">
                  <c:v>ABC23SP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'Figurer 6C 1'!$N$2:$N$17</c:f>
              <c:numCache>
                <c:formatCode>General</c:formatCode>
                <c:ptCount val="16"/>
                <c:pt idx="0">
                  <c:v>73.654371663834212</c:v>
                </c:pt>
                <c:pt idx="1">
                  <c:v>94.26723348467759</c:v>
                </c:pt>
                <c:pt idx="2">
                  <c:v>74.347340730170757</c:v>
                </c:pt>
                <c:pt idx="3">
                  <c:v>86.551479177222134</c:v>
                </c:pt>
                <c:pt idx="4">
                  <c:v>80.914024895304195</c:v>
                </c:pt>
                <c:pt idx="5">
                  <c:v>114.40274565971886</c:v>
                </c:pt>
                <c:pt idx="6">
                  <c:v>79.777904647102204</c:v>
                </c:pt>
                <c:pt idx="7">
                  <c:v>109.01943662219462</c:v>
                </c:pt>
                <c:pt idx="8">
                  <c:v>88.62130676011823</c:v>
                </c:pt>
                <c:pt idx="9">
                  <c:v>118.45422407113759</c:v>
                </c:pt>
                <c:pt idx="10">
                  <c:v>75.819486314523658</c:v>
                </c:pt>
                <c:pt idx="11">
                  <c:v>105.35739276217895</c:v>
                </c:pt>
                <c:pt idx="12">
                  <c:v>101.57072933733727</c:v>
                </c:pt>
                <c:pt idx="13">
                  <c:v>95.854787014874205</c:v>
                </c:pt>
                <c:pt idx="14">
                  <c:v>79.316028764468271</c:v>
                </c:pt>
                <c:pt idx="15">
                  <c:v>120.50771113582468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F-4F55-A7B7-70E138ACDCE1}"/>
            </c:ext>
          </c:extLst>
        </c:ser>
        <c:ser>
          <c:idx val="2"/>
          <c:order val="2"/>
          <c:tx>
            <c:strRef>
              <c:f>'Figurer 6C 1'!$O$1</c:f>
              <c:strCache>
                <c:ptCount val="1"/>
                <c:pt idx="0">
                  <c:v>T=30min</c:v>
                </c:pt>
              </c:strCache>
            </c:strRef>
          </c:tx>
          <c:invertIfNegative val="0"/>
          <c:cat>
            <c:strRef>
              <c:f>'Figurer 6C 1'!$L$2:$L$17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43WT</c:v>
                </c:pt>
                <c:pt idx="7">
                  <c:v>43SP</c:v>
                </c:pt>
                <c:pt idx="8">
                  <c:v>AC40WT</c:v>
                </c:pt>
                <c:pt idx="9">
                  <c:v>AC40SP</c:v>
                </c:pt>
                <c:pt idx="10">
                  <c:v>34 WT</c:v>
                </c:pt>
                <c:pt idx="11">
                  <c:v>34SP</c:v>
                </c:pt>
                <c:pt idx="12">
                  <c:v>ABC23 WT</c:v>
                </c:pt>
                <c:pt idx="13">
                  <c:v>ABC23SP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'Figurer 6C 1'!$O$2:$O$17</c:f>
              <c:numCache>
                <c:formatCode>General</c:formatCode>
                <c:ptCount val="16"/>
                <c:pt idx="0">
                  <c:v>32.896269435500479</c:v>
                </c:pt>
                <c:pt idx="1">
                  <c:v>90.372705334965659</c:v>
                </c:pt>
                <c:pt idx="2">
                  <c:v>31.659823135987263</c:v>
                </c:pt>
                <c:pt idx="3">
                  <c:v>71.203304022742927</c:v>
                </c:pt>
                <c:pt idx="4">
                  <c:v>85.817283836201483</c:v>
                </c:pt>
                <c:pt idx="5">
                  <c:v>126.72509043458788</c:v>
                </c:pt>
                <c:pt idx="6">
                  <c:v>80.38940132990686</c:v>
                </c:pt>
                <c:pt idx="7">
                  <c:v>129.24108385614613</c:v>
                </c:pt>
                <c:pt idx="8">
                  <c:v>95.328916649634678</c:v>
                </c:pt>
                <c:pt idx="9">
                  <c:v>122.98030220138799</c:v>
                </c:pt>
                <c:pt idx="10">
                  <c:v>80.80231449826428</c:v>
                </c:pt>
                <c:pt idx="11">
                  <c:v>126.27163582600515</c:v>
                </c:pt>
                <c:pt idx="12">
                  <c:v>108.03558045659175</c:v>
                </c:pt>
                <c:pt idx="13">
                  <c:v>118.62467878452378</c:v>
                </c:pt>
                <c:pt idx="14">
                  <c:v>100.47912913310417</c:v>
                </c:pt>
                <c:pt idx="15">
                  <c:v>169.91179293429408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EF-4F55-A7B7-70E138ACDCE1}"/>
            </c:ext>
          </c:extLst>
        </c:ser>
        <c:ser>
          <c:idx val="3"/>
          <c:order val="3"/>
          <c:tx>
            <c:strRef>
              <c:f>'Figurer 6C 1'!$P$1</c:f>
              <c:strCache>
                <c:ptCount val="1"/>
                <c:pt idx="0">
                  <c:v>T=2h</c:v>
                </c:pt>
              </c:strCache>
              <c:extLst xmlns:c15="http://schemas.microsoft.com/office/drawing/2012/chart"/>
            </c:strRef>
          </c:tx>
          <c:invertIfNegative val="0"/>
          <c:cat>
            <c:strRef>
              <c:f>'Figurer 6C 1'!$L$2:$L$17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43WT</c:v>
                </c:pt>
                <c:pt idx="7">
                  <c:v>43SP</c:v>
                </c:pt>
                <c:pt idx="8">
                  <c:v>AC40WT</c:v>
                </c:pt>
                <c:pt idx="9">
                  <c:v>AC40SP</c:v>
                </c:pt>
                <c:pt idx="10">
                  <c:v>34 WT</c:v>
                </c:pt>
                <c:pt idx="11">
                  <c:v>34SP</c:v>
                </c:pt>
                <c:pt idx="12">
                  <c:v>ABC23 WT</c:v>
                </c:pt>
                <c:pt idx="13">
                  <c:v>ABC23SP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'Figurer 6C 1'!$P$2:$P$17</c:f>
              <c:numCache>
                <c:formatCode>General</c:formatCode>
                <c:ptCount val="16"/>
                <c:pt idx="0">
                  <c:v>11.184267006740582</c:v>
                </c:pt>
                <c:pt idx="1">
                  <c:v>72.008058841107797</c:v>
                </c:pt>
                <c:pt idx="2">
                  <c:v>20.277688795700385</c:v>
                </c:pt>
                <c:pt idx="3">
                  <c:v>64.413362665971718</c:v>
                </c:pt>
                <c:pt idx="4">
                  <c:v>79.81619102232159</c:v>
                </c:pt>
                <c:pt idx="5">
                  <c:v>151.23913723279813</c:v>
                </c:pt>
                <c:pt idx="6">
                  <c:v>75.442911075540593</c:v>
                </c:pt>
                <c:pt idx="7">
                  <c:v>149.39797165236195</c:v>
                </c:pt>
                <c:pt idx="8">
                  <c:v>105.99126965532253</c:v>
                </c:pt>
                <c:pt idx="9">
                  <c:v>145.17330341497012</c:v>
                </c:pt>
                <c:pt idx="10">
                  <c:v>90.936345929252212</c:v>
                </c:pt>
                <c:pt idx="11">
                  <c:v>142.74156772807285</c:v>
                </c:pt>
                <c:pt idx="12">
                  <c:v>106.87213467233832</c:v>
                </c:pt>
                <c:pt idx="13">
                  <c:v>142.48127750186359</c:v>
                </c:pt>
                <c:pt idx="14">
                  <c:v>86.435109260113336</c:v>
                </c:pt>
                <c:pt idx="15">
                  <c:v>210.64578540850994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12EF-4F55-A7B7-70E138AC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99680"/>
        <c:axId val="29001984"/>
        <c:extLst/>
      </c:barChart>
      <c:catAx>
        <c:axId val="28999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9001984"/>
        <c:crosses val="autoZero"/>
        <c:auto val="1"/>
        <c:lblAlgn val="ctr"/>
        <c:lblOffset val="100"/>
        <c:noMultiLvlLbl val="0"/>
      </c:catAx>
      <c:valAx>
        <c:axId val="2900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89996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fr-FR" sz="1400" baseline="0">
                <a:solidFill>
                  <a:srgbClr val="595959"/>
                </a:solidFill>
                <a:latin typeface="Calibri"/>
              </a:rPr>
              <a:t>Accumulation des deux grandes sous unités en presence de 35µM de BMH-21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80" cap="rnd">
              <a:solidFill>
                <a:srgbClr val="4472C4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quantification'!$AF$77:$AF$80</c:f>
              <c:numCache>
                <c:formatCode>General</c:formatCode>
                <c:ptCount val="4"/>
                <c:pt idx="0">
                  <c:v>1</c:v>
                </c:pt>
                <c:pt idx="1">
                  <c:v>0.52827070802435205</c:v>
                </c:pt>
                <c:pt idx="2">
                  <c:v>0.23490933592933499</c:v>
                </c:pt>
                <c:pt idx="3">
                  <c:v>0.13886383594326601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B9-4430-B9FE-0EDCD1BF7424}"/>
            </c:ext>
          </c:extLst>
        </c:ser>
        <c:ser>
          <c:idx val="1"/>
          <c:order val="1"/>
          <c:spPr>
            <a:ln w="19080" cap="rnd">
              <a:solidFill>
                <a:srgbClr val="ED7D31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quantification'!$AG$77:$AG$80</c:f>
              <c:numCache>
                <c:formatCode>General</c:formatCode>
                <c:ptCount val="4"/>
                <c:pt idx="0">
                  <c:v>1</c:v>
                </c:pt>
                <c:pt idx="1">
                  <c:v>0.85215288677766898</c:v>
                </c:pt>
                <c:pt idx="2">
                  <c:v>0.64564323969963999</c:v>
                </c:pt>
                <c:pt idx="3">
                  <c:v>0.74736262994710001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B9-4430-B9FE-0EDCD1BF7424}"/>
            </c:ext>
          </c:extLst>
        </c:ser>
        <c:ser>
          <c:idx val="2"/>
          <c:order val="2"/>
          <c:spPr>
            <a:ln w="19080" cap="rnd">
              <a:solidFill>
                <a:srgbClr val="A5A5A5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quantification'!$AD$77:$AD$80</c:f>
              <c:numCache>
                <c:formatCode>General</c:formatCode>
                <c:ptCount val="4"/>
                <c:pt idx="0">
                  <c:v>1</c:v>
                </c:pt>
                <c:pt idx="1">
                  <c:v>0.58147027318237898</c:v>
                </c:pt>
                <c:pt idx="2">
                  <c:v>0.28698190007190499</c:v>
                </c:pt>
                <c:pt idx="3">
                  <c:v>0.223139582649413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B9-4430-B9FE-0EDCD1BF7424}"/>
            </c:ext>
          </c:extLst>
        </c:ser>
        <c:ser>
          <c:idx val="3"/>
          <c:order val="3"/>
          <c:spPr>
            <a:ln w="19080" cap="rnd">
              <a:solidFill>
                <a:srgbClr val="FFC000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quantification'!$AE$77:$AE$80</c:f>
              <c:numCache>
                <c:formatCode>General</c:formatCode>
                <c:ptCount val="4"/>
                <c:pt idx="0">
                  <c:v>1</c:v>
                </c:pt>
                <c:pt idx="1">
                  <c:v>0.86056615309145501</c:v>
                </c:pt>
                <c:pt idx="2">
                  <c:v>0.75175774842392595</c:v>
                </c:pt>
                <c:pt idx="3">
                  <c:v>0.83854239474257297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B9-4430-B9FE-0EDCD1BF7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448816"/>
        <c:axId val="1007456496"/>
      </c:scatterChart>
      <c:valAx>
        <c:axId val="100745649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48816"/>
        <c:crossesAt val="0"/>
        <c:crossBetween val="midCat"/>
      </c:valAx>
      <c:valAx>
        <c:axId val="100744881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56496"/>
        <c:crossesAt val="0"/>
        <c:crossBetween val="midCat"/>
      </c:valAx>
      <c:spPr>
        <a:noFill/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900" b="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ln w="9360">
      <a:solidFill>
        <a:srgbClr val="D9D9D9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 sz="1400" baseline="0">
                <a:solidFill>
                  <a:srgbClr val="595959"/>
                </a:solidFill>
                <a:latin typeface="Calibri"/>
              </a:rPr>
              <a:t>Titre du diagramme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6 Global quantification'!$AX$32</c:f>
              <c:strCache>
                <c:ptCount val="1"/>
                <c:pt idx="0">
                  <c:v>DMSO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6 Global quantification'!$AY$50:$BB$50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'Figure 6 Global quantification'!$AY$50:$BB$50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prstDash val="solid"/>
                <a:round/>
              </a:ln>
            </c:spPr>
          </c:errBars>
          <c:cat>
            <c:multiLvlStrRef>
              <c:f>'Figure 6 Global quantification'!$AY$29:$BB$31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quantification'!$AY$32:$BB$32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3-4F3C-BC44-DD37D7802F86}"/>
            </c:ext>
          </c:extLst>
        </c:ser>
        <c:ser>
          <c:idx val="1"/>
          <c:order val="1"/>
          <c:tx>
            <c:strRef>
              <c:f>'Figure 6 Global quantification'!$AX$33</c:f>
              <c:strCache>
                <c:ptCount val="1"/>
                <c:pt idx="0">
                  <c:v>BMH 15 mn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6 Global quantification'!$AY$51:$BB$51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'Figure 6 Global quantification'!$AY$51:$BB$51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prstDash val="solid"/>
                <a:round/>
              </a:ln>
            </c:spPr>
          </c:errBars>
          <c:cat>
            <c:multiLvlStrRef>
              <c:f>'Figure 6 Global quantification'!$AY$29:$BB$31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quantification'!$AY$33:$BB$33</c:f>
              <c:numCache>
                <c:formatCode>General</c:formatCode>
                <c:ptCount val="4"/>
                <c:pt idx="0">
                  <c:v>0.69656835439780596</c:v>
                </c:pt>
                <c:pt idx="1">
                  <c:v>0.82384177870307373</c:v>
                </c:pt>
                <c:pt idx="2">
                  <c:v>0.70583216724878728</c:v>
                </c:pt>
                <c:pt idx="3">
                  <c:v>0.8450577893329646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F3-4F3C-BC44-DD37D7802F86}"/>
            </c:ext>
          </c:extLst>
        </c:ser>
        <c:ser>
          <c:idx val="2"/>
          <c:order val="2"/>
          <c:tx>
            <c:strRef>
              <c:f>'Figure 6 Global quantification'!$AX$34</c:f>
              <c:strCache>
                <c:ptCount val="1"/>
                <c:pt idx="0">
                  <c:v>BMH 30 mn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6 Global quantification'!$AY$52:$BB$52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'Figure 6 Global quantification'!$AY$52:$BB$52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prstDash val="solid"/>
                <a:round/>
              </a:ln>
            </c:spPr>
          </c:errBars>
          <c:cat>
            <c:multiLvlStrRef>
              <c:f>'Figure 6 Global quantification'!$AY$29:$BB$31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quantification'!$AY$34:$BB$34</c:f>
              <c:numCache>
                <c:formatCode>General</c:formatCode>
                <c:ptCount val="4"/>
                <c:pt idx="0">
                  <c:v>0.44077226112384865</c:v>
                </c:pt>
                <c:pt idx="1">
                  <c:v>0.71266955156673728</c:v>
                </c:pt>
                <c:pt idx="2">
                  <c:v>0.40249771612086899</c:v>
                </c:pt>
                <c:pt idx="3">
                  <c:v>0.69214362963489462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F3-4F3C-BC44-DD37D7802F86}"/>
            </c:ext>
          </c:extLst>
        </c:ser>
        <c:ser>
          <c:idx val="3"/>
          <c:order val="3"/>
          <c:tx>
            <c:strRef>
              <c:f>'Figure 6 Global quantification'!$AX$35</c:f>
              <c:strCache>
                <c:ptCount val="1"/>
                <c:pt idx="0">
                  <c:v>BMH 120 mn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6 Global quantification'!$AY$53:$BB$53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'Figure 6 Global quantification'!$AY$53:$BB$53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prstDash val="solid"/>
                <a:round/>
              </a:ln>
            </c:spPr>
          </c:errBars>
          <c:cat>
            <c:multiLvlStrRef>
              <c:f>'Figure 6 Global quantification'!$AY$29:$BB$31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quantification'!$AY$35:$BB$35</c:f>
              <c:numCache>
                <c:formatCode>General</c:formatCode>
                <c:ptCount val="4"/>
                <c:pt idx="0">
                  <c:v>0.20379612396599467</c:v>
                </c:pt>
                <c:pt idx="1">
                  <c:v>0.70585441654571646</c:v>
                </c:pt>
                <c:pt idx="2">
                  <c:v>0.21582105017399134</c:v>
                </c:pt>
                <c:pt idx="3">
                  <c:v>0.67698178599356462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F3-4F3C-BC44-DD37D7802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7456976"/>
        <c:axId val="1007452656"/>
      </c:barChart>
      <c:valAx>
        <c:axId val="10074526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56976"/>
        <c:crossesAt val="0"/>
        <c:crossBetween val="between"/>
      </c:valAx>
      <c:catAx>
        <c:axId val="1007456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52656"/>
        <c:crossesAt val="0"/>
        <c:auto val="1"/>
        <c:lblAlgn val="ctr"/>
        <c:lblOffset val="100"/>
        <c:noMultiLvlLbl val="0"/>
      </c:catAx>
      <c:spPr>
        <a:noFill/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sz="900" b="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ln w="9360">
      <a:solidFill>
        <a:srgbClr val="D9D9D9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6C 2'!$M$1</c:f>
              <c:strCache>
                <c:ptCount val="1"/>
                <c:pt idx="0">
                  <c:v>T=0</c:v>
                </c:pt>
              </c:strCache>
            </c:strRef>
          </c:tx>
          <c:invertIfNegative val="0"/>
          <c:cat>
            <c:strRef>
              <c:f>'Figure 6C 2'!$L$2:$L$15</c:f>
              <c:strCache>
                <c:ptCount val="14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</c:strCache>
            </c:strRef>
          </c:cat>
          <c:val>
            <c:numRef>
              <c:f>'Figure 6C 2'!$M$2:$M$15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3-49D2-B45C-EF2DE7757E97}"/>
            </c:ext>
          </c:extLst>
        </c:ser>
        <c:ser>
          <c:idx val="1"/>
          <c:order val="1"/>
          <c:tx>
            <c:strRef>
              <c:f>'Figure 6C 2'!$N$1</c:f>
              <c:strCache>
                <c:ptCount val="1"/>
                <c:pt idx="0">
                  <c:v>T=15min</c:v>
                </c:pt>
              </c:strCache>
            </c:strRef>
          </c:tx>
          <c:invertIfNegative val="0"/>
          <c:cat>
            <c:strRef>
              <c:f>'Figure 6C 2'!$L$2:$L$15</c:f>
              <c:strCache>
                <c:ptCount val="14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</c:strCache>
            </c:strRef>
          </c:cat>
          <c:val>
            <c:numRef>
              <c:f>'Figure 6C 2'!$N$2:$N$15</c:f>
              <c:numCache>
                <c:formatCode>General</c:formatCode>
                <c:ptCount val="14"/>
                <c:pt idx="0">
                  <c:v>46.875910966092491</c:v>
                </c:pt>
                <c:pt idx="1">
                  <c:v>92.276386595204869</c:v>
                </c:pt>
                <c:pt idx="2">
                  <c:v>53.881048123258857</c:v>
                </c:pt>
                <c:pt idx="3">
                  <c:v>92.363474643580119</c:v>
                </c:pt>
                <c:pt idx="4">
                  <c:v>92.678857960209115</c:v>
                </c:pt>
                <c:pt idx="5">
                  <c:v>126.15629205638987</c:v>
                </c:pt>
                <c:pt idx="6">
                  <c:v>78.654220389943376</c:v>
                </c:pt>
                <c:pt idx="7">
                  <c:v>122.43777117676746</c:v>
                </c:pt>
                <c:pt idx="8">
                  <c:v>80.88150915828966</c:v>
                </c:pt>
                <c:pt idx="9">
                  <c:v>139.52878918316705</c:v>
                </c:pt>
                <c:pt idx="10">
                  <c:v>74.570495448186051</c:v>
                </c:pt>
                <c:pt idx="11">
                  <c:v>119.86542530341535</c:v>
                </c:pt>
                <c:pt idx="12">
                  <c:v>77.040228968453036</c:v>
                </c:pt>
                <c:pt idx="13">
                  <c:v>120.596652771729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3-49D2-B45C-EF2DE7757E97}"/>
            </c:ext>
          </c:extLst>
        </c:ser>
        <c:ser>
          <c:idx val="2"/>
          <c:order val="2"/>
          <c:tx>
            <c:strRef>
              <c:f>'Figure 6C 2'!$O$1</c:f>
              <c:strCache>
                <c:ptCount val="1"/>
                <c:pt idx="0">
                  <c:v>T=30min</c:v>
                </c:pt>
              </c:strCache>
            </c:strRef>
          </c:tx>
          <c:invertIfNegative val="0"/>
          <c:cat>
            <c:strRef>
              <c:f>'Figure 6C 2'!$L$2:$L$15</c:f>
              <c:strCache>
                <c:ptCount val="14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</c:strCache>
            </c:strRef>
          </c:cat>
          <c:val>
            <c:numRef>
              <c:f>'Figure 6C 2'!$O$2:$O$15</c:f>
              <c:numCache>
                <c:formatCode>General</c:formatCode>
                <c:ptCount val="14"/>
                <c:pt idx="0">
                  <c:v>18.855045569999561</c:v>
                </c:pt>
                <c:pt idx="1">
                  <c:v>76.593605366114829</c:v>
                </c:pt>
                <c:pt idx="2">
                  <c:v>26.167329534450101</c:v>
                </c:pt>
                <c:pt idx="3">
                  <c:v>75.770072144456861</c:v>
                </c:pt>
                <c:pt idx="4">
                  <c:v>91.888331907770208</c:v>
                </c:pt>
                <c:pt idx="5">
                  <c:v>133.48151142977463</c:v>
                </c:pt>
                <c:pt idx="6">
                  <c:v>77.456859978234007</c:v>
                </c:pt>
                <c:pt idx="7">
                  <c:v>156.88488387452963</c:v>
                </c:pt>
                <c:pt idx="8">
                  <c:v>79.657106330520278</c:v>
                </c:pt>
                <c:pt idx="9">
                  <c:v>183.45799361928391</c:v>
                </c:pt>
                <c:pt idx="10">
                  <c:v>80.542214192346734</c:v>
                </c:pt>
                <c:pt idx="11">
                  <c:v>153.90168545286758</c:v>
                </c:pt>
                <c:pt idx="12">
                  <c:v>112.17192352639256</c:v>
                </c:pt>
                <c:pt idx="13">
                  <c:v>169.71871392328063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E3-49D2-B45C-EF2DE7757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99680"/>
        <c:axId val="29001984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'Figure 6C 2'!$P$1</c15:sqref>
                        </c15:formulaRef>
                      </c:ext>
                    </c:extLst>
                    <c:strCache>
                      <c:ptCount val="1"/>
                      <c:pt idx="0">
                        <c:v>T=2h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'Figure 6C 2'!$L$2:$L$15</c15:sqref>
                        </c15:formulaRef>
                      </c:ext>
                    </c:extLst>
                    <c:strCache>
                      <c:ptCount val="14"/>
                      <c:pt idx="0">
                        <c:v>190WT</c:v>
                      </c:pt>
                      <c:pt idx="1">
                        <c:v>190SP</c:v>
                      </c:pt>
                      <c:pt idx="2">
                        <c:v>135WT</c:v>
                      </c:pt>
                      <c:pt idx="3">
                        <c:v>135SP</c:v>
                      </c:pt>
                      <c:pt idx="4">
                        <c:v>49WT</c:v>
                      </c:pt>
                      <c:pt idx="5">
                        <c:v>49SP</c:v>
                      </c:pt>
                      <c:pt idx="6">
                        <c:v>43upWT</c:v>
                      </c:pt>
                      <c:pt idx="7">
                        <c:v>43upSP</c:v>
                      </c:pt>
                      <c:pt idx="8">
                        <c:v>43downWT</c:v>
                      </c:pt>
                      <c:pt idx="9">
                        <c:v>43downSP</c:v>
                      </c:pt>
                      <c:pt idx="10">
                        <c:v>AC40 WT</c:v>
                      </c:pt>
                      <c:pt idx="11">
                        <c:v>AC40SP</c:v>
                      </c:pt>
                      <c:pt idx="12">
                        <c:v>34WT</c:v>
                      </c:pt>
                      <c:pt idx="13">
                        <c:v>34SP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'Figure 6C 2'!$P$2:$P$15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9.3585417316776933</c:v>
                      </c:pt>
                      <c:pt idx="1">
                        <c:v>95.886643807258864</c:v>
                      </c:pt>
                      <c:pt idx="2">
                        <c:v>19.218838496513271</c:v>
                      </c:pt>
                      <c:pt idx="3">
                        <c:v>82.821647240277883</c:v>
                      </c:pt>
                      <c:pt idx="4">
                        <c:v>80.211201651470134</c:v>
                      </c:pt>
                      <c:pt idx="5">
                        <c:v>141.02401837232517</c:v>
                      </c:pt>
                      <c:pt idx="6">
                        <c:v>68.184868020585469</c:v>
                      </c:pt>
                      <c:pt idx="7">
                        <c:v>161.45623405963266</c:v>
                      </c:pt>
                      <c:pt idx="8">
                        <c:v>80.695223383126248</c:v>
                      </c:pt>
                      <c:pt idx="9">
                        <c:v>227.42847014736421</c:v>
                      </c:pt>
                      <c:pt idx="10">
                        <c:v>89.701212170416071</c:v>
                      </c:pt>
                      <c:pt idx="11">
                        <c:v>157.93112624866151</c:v>
                      </c:pt>
                      <c:pt idx="12">
                        <c:v>137.7035299303177</c:v>
                      </c:pt>
                      <c:pt idx="13">
                        <c:v>203.13638468929955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CE3-49D2-B45C-EF2DE7757E97}"/>
                  </c:ext>
                </c:extLst>
              </c15:ser>
            </c15:filteredBarSeries>
          </c:ext>
        </c:extLst>
      </c:barChart>
      <c:catAx>
        <c:axId val="28999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9001984"/>
        <c:crosses val="autoZero"/>
        <c:auto val="1"/>
        <c:lblAlgn val="ctr"/>
        <c:lblOffset val="100"/>
        <c:noMultiLvlLbl val="0"/>
      </c:catAx>
      <c:valAx>
        <c:axId val="2900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89996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6C 3'!$M$1</c:f>
              <c:strCache>
                <c:ptCount val="1"/>
                <c:pt idx="0">
                  <c:v>T=0</c:v>
                </c:pt>
              </c:strCache>
            </c:strRef>
          </c:tx>
          <c:invertIfNegative val="0"/>
          <c:cat>
            <c:strRef>
              <c:f>'Figure 6C 3'!$L$2:$L$17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3'!$M$2:$M$17</c:f>
              <c:numCache>
                <c:formatCode>General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D-4A8E-8404-E71E46E03607}"/>
            </c:ext>
          </c:extLst>
        </c:ser>
        <c:ser>
          <c:idx val="1"/>
          <c:order val="1"/>
          <c:tx>
            <c:strRef>
              <c:f>'Figure 6C 3'!$N$1</c:f>
              <c:strCache>
                <c:ptCount val="1"/>
                <c:pt idx="0">
                  <c:v>T=15min</c:v>
                </c:pt>
              </c:strCache>
            </c:strRef>
          </c:tx>
          <c:invertIfNegative val="0"/>
          <c:cat>
            <c:strRef>
              <c:f>'Figure 6C 3'!$L$2:$L$17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3'!$N$2:$N$17</c:f>
              <c:numCache>
                <c:formatCode>General</c:formatCode>
                <c:ptCount val="16"/>
                <c:pt idx="0">
                  <c:v>69.331472030487845</c:v>
                </c:pt>
                <c:pt idx="1">
                  <c:v>91.504933975273943</c:v>
                </c:pt>
                <c:pt idx="2">
                  <c:v>72.213453265147308</c:v>
                </c:pt>
                <c:pt idx="3">
                  <c:v>97.346057164538919</c:v>
                </c:pt>
                <c:pt idx="4">
                  <c:v>102.3245633096691</c:v>
                </c:pt>
                <c:pt idx="5">
                  <c:v>111.27193777433382</c:v>
                </c:pt>
                <c:pt idx="6">
                  <c:v>98.782767393292062</c:v>
                </c:pt>
                <c:pt idx="7">
                  <c:v>108.74700031447415</c:v>
                </c:pt>
                <c:pt idx="8">
                  <c:v>98.195793084415385</c:v>
                </c:pt>
                <c:pt idx="9">
                  <c:v>114.88460049842955</c:v>
                </c:pt>
                <c:pt idx="10">
                  <c:v>88.279049737362527</c:v>
                </c:pt>
                <c:pt idx="11">
                  <c:v>110.06552991712748</c:v>
                </c:pt>
                <c:pt idx="12">
                  <c:v>97.726072973931295</c:v>
                </c:pt>
                <c:pt idx="13">
                  <c:v>116.22018232125417</c:v>
                </c:pt>
                <c:pt idx="14">
                  <c:v>85.664870342393684</c:v>
                </c:pt>
                <c:pt idx="15">
                  <c:v>111.28698661683718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D-4A8E-8404-E71E46E03607}"/>
            </c:ext>
          </c:extLst>
        </c:ser>
        <c:ser>
          <c:idx val="2"/>
          <c:order val="2"/>
          <c:tx>
            <c:strRef>
              <c:f>'Figure 6C 3'!$O$1</c:f>
              <c:strCache>
                <c:ptCount val="1"/>
                <c:pt idx="0">
                  <c:v>T=30min</c:v>
                </c:pt>
              </c:strCache>
            </c:strRef>
          </c:tx>
          <c:invertIfNegative val="0"/>
          <c:cat>
            <c:strRef>
              <c:f>'Figure 6C 3'!$L$2:$L$17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3'!$O$2:$O$17</c:f>
              <c:numCache>
                <c:formatCode>General</c:formatCode>
                <c:ptCount val="16"/>
                <c:pt idx="0">
                  <c:v>28.153870558299182</c:v>
                </c:pt>
                <c:pt idx="1">
                  <c:v>89.585932747987869</c:v>
                </c:pt>
                <c:pt idx="2">
                  <c:v>31.371104984325388</c:v>
                </c:pt>
                <c:pt idx="3">
                  <c:v>83.177945088602229</c:v>
                </c:pt>
                <c:pt idx="4">
                  <c:v>90.354845291667914</c:v>
                </c:pt>
                <c:pt idx="5">
                  <c:v>114.37101380367747</c:v>
                </c:pt>
                <c:pt idx="6">
                  <c:v>85.07537167593469</c:v>
                </c:pt>
                <c:pt idx="7">
                  <c:v>135.16877296467044</c:v>
                </c:pt>
                <c:pt idx="8">
                  <c:v>95.14122868023199</c:v>
                </c:pt>
                <c:pt idx="9">
                  <c:v>140.56543116274224</c:v>
                </c:pt>
                <c:pt idx="10">
                  <c:v>87.796042918113599</c:v>
                </c:pt>
                <c:pt idx="11">
                  <c:v>113.39777343455492</c:v>
                </c:pt>
                <c:pt idx="12">
                  <c:v>94.47887643680204</c:v>
                </c:pt>
                <c:pt idx="13">
                  <c:v>153.03889235677545</c:v>
                </c:pt>
                <c:pt idx="14">
                  <c:v>91.336044098911458</c:v>
                </c:pt>
                <c:pt idx="15">
                  <c:v>169.36773159692248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BD-4A8E-8404-E71E46E03607}"/>
            </c:ext>
          </c:extLst>
        </c:ser>
        <c:ser>
          <c:idx val="3"/>
          <c:order val="3"/>
          <c:tx>
            <c:strRef>
              <c:f>'Figure 6C 3'!$P$1</c:f>
              <c:strCache>
                <c:ptCount val="1"/>
                <c:pt idx="0">
                  <c:v>T=2h</c:v>
                </c:pt>
              </c:strCache>
            </c:strRef>
          </c:tx>
          <c:invertIfNegative val="0"/>
          <c:cat>
            <c:strRef>
              <c:f>'Figure 6C 3'!$L$2:$L$17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3'!$P$2:$P$17</c:f>
              <c:numCache>
                <c:formatCode>General</c:formatCode>
                <c:ptCount val="16"/>
                <c:pt idx="0">
                  <c:v>13.716017425887477</c:v>
                </c:pt>
                <c:pt idx="1">
                  <c:v>81.107460296882223</c:v>
                </c:pt>
                <c:pt idx="2">
                  <c:v>19.745117954891008</c:v>
                </c:pt>
                <c:pt idx="3">
                  <c:v>73.784800865680438</c:v>
                </c:pt>
                <c:pt idx="4">
                  <c:v>75.433074581314457</c:v>
                </c:pt>
                <c:pt idx="5">
                  <c:v>121.34018638095337</c:v>
                </c:pt>
                <c:pt idx="6">
                  <c:v>70.603289597346091</c:v>
                </c:pt>
                <c:pt idx="7">
                  <c:v>153.58126485488023</c:v>
                </c:pt>
                <c:pt idx="8">
                  <c:v>86.011091061828765</c:v>
                </c:pt>
                <c:pt idx="9">
                  <c:v>186.4861188561953</c:v>
                </c:pt>
                <c:pt idx="10">
                  <c:v>83.114703666818286</c:v>
                </c:pt>
                <c:pt idx="11">
                  <c:v>122.85227048251221</c:v>
                </c:pt>
                <c:pt idx="12">
                  <c:v>102.24880522181753</c:v>
                </c:pt>
                <c:pt idx="13">
                  <c:v>188.68635877729503</c:v>
                </c:pt>
                <c:pt idx="14">
                  <c:v>67.055740462471121</c:v>
                </c:pt>
                <c:pt idx="15">
                  <c:v>188.55501404677878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ABBD-4A8E-8404-E71E46E03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99680"/>
        <c:axId val="29001984"/>
        <c:extLst/>
      </c:barChart>
      <c:catAx>
        <c:axId val="28999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9001984"/>
        <c:crosses val="autoZero"/>
        <c:auto val="1"/>
        <c:lblAlgn val="ctr"/>
        <c:lblOffset val="100"/>
        <c:noMultiLvlLbl val="0"/>
      </c:catAx>
      <c:valAx>
        <c:axId val="2900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89996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6C 4'!$M$1</c:f>
              <c:strCache>
                <c:ptCount val="1"/>
                <c:pt idx="0">
                  <c:v>T=0</c:v>
                </c:pt>
              </c:strCache>
            </c:strRef>
          </c:tx>
          <c:invertIfNegative val="0"/>
          <c:cat>
            <c:strRef>
              <c:f>'Figure 6C 4'!$L$2:$L$17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4'!$M$2:$M$17</c:f>
              <c:numCache>
                <c:formatCode>General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74-476E-B03F-C1F9DF823A05}"/>
            </c:ext>
          </c:extLst>
        </c:ser>
        <c:ser>
          <c:idx val="1"/>
          <c:order val="1"/>
          <c:tx>
            <c:strRef>
              <c:f>'Figure 6C 4'!$N$1</c:f>
              <c:strCache>
                <c:ptCount val="1"/>
                <c:pt idx="0">
                  <c:v>T=15min</c:v>
                </c:pt>
              </c:strCache>
            </c:strRef>
          </c:tx>
          <c:invertIfNegative val="0"/>
          <c:cat>
            <c:strRef>
              <c:f>'Figure 6C 4'!$L$2:$L$17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4'!$N$2:$N$17</c:f>
              <c:numCache>
                <c:formatCode>General</c:formatCode>
                <c:ptCount val="16"/>
                <c:pt idx="0">
                  <c:v>62.733295676660269</c:v>
                </c:pt>
                <c:pt idx="1">
                  <c:v>82.412611272208352</c:v>
                </c:pt>
                <c:pt idx="2">
                  <c:v>69.975594893896968</c:v>
                </c:pt>
                <c:pt idx="3">
                  <c:v>85.373641711495125</c:v>
                </c:pt>
                <c:pt idx="4">
                  <c:v>111.16707172084379</c:v>
                </c:pt>
                <c:pt idx="5">
                  <c:v>96.416523673942336</c:v>
                </c:pt>
                <c:pt idx="6">
                  <c:v>104.40503950477577</c:v>
                </c:pt>
                <c:pt idx="7">
                  <c:v>100.27534538289467</c:v>
                </c:pt>
                <c:pt idx="8">
                  <c:v>106.81221430198904</c:v>
                </c:pt>
                <c:pt idx="9">
                  <c:v>114.6274852529307</c:v>
                </c:pt>
                <c:pt idx="10">
                  <c:v>93.679026044922651</c:v>
                </c:pt>
                <c:pt idx="11">
                  <c:v>89.110341917457532</c:v>
                </c:pt>
                <c:pt idx="12">
                  <c:v>87.766333448667538</c:v>
                </c:pt>
                <c:pt idx="13">
                  <c:v>114.02213484987512</c:v>
                </c:pt>
                <c:pt idx="14">
                  <c:v>73.595732628775821</c:v>
                </c:pt>
                <c:pt idx="15">
                  <c:v>105.87703341788787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74-476E-B03F-C1F9DF823A05}"/>
            </c:ext>
          </c:extLst>
        </c:ser>
        <c:ser>
          <c:idx val="2"/>
          <c:order val="2"/>
          <c:tx>
            <c:strRef>
              <c:f>'Figure 6C 4'!$O$1</c:f>
              <c:strCache>
                <c:ptCount val="1"/>
                <c:pt idx="0">
                  <c:v>T=30min</c:v>
                </c:pt>
              </c:strCache>
            </c:strRef>
          </c:tx>
          <c:invertIfNegative val="0"/>
          <c:cat>
            <c:strRef>
              <c:f>'Figure 6C 4'!$L$2:$L$17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4'!$O$2:$O$17</c:f>
              <c:numCache>
                <c:formatCode>General</c:formatCode>
                <c:ptCount val="16"/>
                <c:pt idx="0">
                  <c:v>24.623056858309887</c:v>
                </c:pt>
                <c:pt idx="1">
                  <c:v>86.064490639191433</c:v>
                </c:pt>
                <c:pt idx="2">
                  <c:v>29.735801324362431</c:v>
                </c:pt>
                <c:pt idx="3">
                  <c:v>102.88504199617961</c:v>
                </c:pt>
                <c:pt idx="4">
                  <c:v>101.70879807091266</c:v>
                </c:pt>
                <c:pt idx="5">
                  <c:v>102.30085043514394</c:v>
                </c:pt>
                <c:pt idx="6">
                  <c:v>105.31006685183102</c:v>
                </c:pt>
                <c:pt idx="7">
                  <c:v>115.52540286891953</c:v>
                </c:pt>
                <c:pt idx="8">
                  <c:v>104.83214523467443</c:v>
                </c:pt>
                <c:pt idx="9">
                  <c:v>162.67726359641935</c:v>
                </c:pt>
                <c:pt idx="10">
                  <c:v>86.53326462373785</c:v>
                </c:pt>
                <c:pt idx="11">
                  <c:v>111.86682612611997</c:v>
                </c:pt>
                <c:pt idx="12">
                  <c:v>109.75278510479048</c:v>
                </c:pt>
                <c:pt idx="13">
                  <c:v>138.57276515017182</c:v>
                </c:pt>
                <c:pt idx="14">
                  <c:v>75.528572124055373</c:v>
                </c:pt>
                <c:pt idx="15">
                  <c:v>168.89198183713447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74-476E-B03F-C1F9DF823A05}"/>
            </c:ext>
          </c:extLst>
        </c:ser>
        <c:ser>
          <c:idx val="3"/>
          <c:order val="3"/>
          <c:tx>
            <c:strRef>
              <c:f>'Figure 6C 4'!$P$1</c:f>
              <c:strCache>
                <c:ptCount val="1"/>
                <c:pt idx="0">
                  <c:v>T=2h</c:v>
                </c:pt>
              </c:strCache>
            </c:strRef>
          </c:tx>
          <c:invertIfNegative val="0"/>
          <c:cat>
            <c:strRef>
              <c:f>'Figure 6C 4'!$L$2:$L$17</c:f>
              <c:strCache>
                <c:ptCount val="16"/>
                <c:pt idx="0">
                  <c:v>190WT</c:v>
                </c:pt>
                <c:pt idx="1">
                  <c:v>190SP</c:v>
                </c:pt>
                <c:pt idx="2">
                  <c:v>135WT</c:v>
                </c:pt>
                <c:pt idx="3">
                  <c:v>135SP</c:v>
                </c:pt>
                <c:pt idx="4">
                  <c:v>49WT</c:v>
                </c:pt>
                <c:pt idx="5">
                  <c:v>49SP</c:v>
                </c:pt>
                <c:pt idx="6">
                  <c:v>43upWT</c:v>
                </c:pt>
                <c:pt idx="7">
                  <c:v>43upSP</c:v>
                </c:pt>
                <c:pt idx="8">
                  <c:v>43downWT</c:v>
                </c:pt>
                <c:pt idx="9">
                  <c:v>43downSP</c:v>
                </c:pt>
                <c:pt idx="10">
                  <c:v>AC40 WT</c:v>
                </c:pt>
                <c:pt idx="11">
                  <c:v>AC40SP</c:v>
                </c:pt>
                <c:pt idx="12">
                  <c:v>34WT</c:v>
                </c:pt>
                <c:pt idx="13">
                  <c:v>34SP</c:v>
                </c:pt>
                <c:pt idx="14">
                  <c:v>12WT</c:v>
                </c:pt>
                <c:pt idx="15">
                  <c:v>12SP</c:v>
                </c:pt>
              </c:strCache>
            </c:strRef>
          </c:cat>
          <c:val>
            <c:numRef>
              <c:f>'Figure 6C 4'!$P$2:$P$17</c:f>
              <c:numCache>
                <c:formatCode>General</c:formatCode>
                <c:ptCount val="16"/>
                <c:pt idx="0">
                  <c:v>12.355795796127142</c:v>
                </c:pt>
                <c:pt idx="1">
                  <c:v>91.462329987022471</c:v>
                </c:pt>
                <c:pt idx="2">
                  <c:v>20.338619469156662</c:v>
                </c:pt>
                <c:pt idx="3">
                  <c:v>104.91666482725913</c:v>
                </c:pt>
                <c:pt idx="4">
                  <c:v>78.519412308109722</c:v>
                </c:pt>
                <c:pt idx="5">
                  <c:v>110.36037961768442</c:v>
                </c:pt>
                <c:pt idx="6">
                  <c:v>78.800319262129065</c:v>
                </c:pt>
                <c:pt idx="7">
                  <c:v>148.65540457368786</c:v>
                </c:pt>
                <c:pt idx="8">
                  <c:v>88.808527974336911</c:v>
                </c:pt>
                <c:pt idx="9">
                  <c:v>211.6392283857607</c:v>
                </c:pt>
                <c:pt idx="10">
                  <c:v>79.309002119806038</c:v>
                </c:pt>
                <c:pt idx="11">
                  <c:v>143.36133520182719</c:v>
                </c:pt>
                <c:pt idx="12">
                  <c:v>90.388414294745516</c:v>
                </c:pt>
                <c:pt idx="13">
                  <c:v>203.79887621947844</c:v>
                </c:pt>
                <c:pt idx="14">
                  <c:v>49.908591649843835</c:v>
                </c:pt>
                <c:pt idx="15">
                  <c:v>201.82953086740412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C874-476E-B03F-C1F9DF823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99680"/>
        <c:axId val="29001984"/>
        <c:extLst/>
      </c:barChart>
      <c:catAx>
        <c:axId val="28999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9001984"/>
        <c:crosses val="autoZero"/>
        <c:auto val="1"/>
        <c:lblAlgn val="ctr"/>
        <c:lblOffset val="100"/>
        <c:noMultiLvlLbl val="0"/>
      </c:catAx>
      <c:valAx>
        <c:axId val="2900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89996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6 Global quantification'!$AG$4</c:f>
              <c:strCache>
                <c:ptCount val="1"/>
                <c:pt idx="0">
                  <c:v>DMSO</c:v>
                </c:pt>
              </c:strCache>
            </c:strRef>
          </c:tx>
          <c:spPr>
            <a:solidFill>
              <a:srgbClr val="BDD7EE"/>
            </a:solidFill>
            <a:ln>
              <a:noFill/>
            </a:ln>
          </c:spPr>
          <c:invertIfNegative val="0"/>
          <c:cat>
            <c:multiLvlStrRef>
              <c:f>'Figure 6 Global quantification'!$AH$1:$AK$3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quantification'!$AH$4:$AK$4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58-48F6-8740-AE8ACC4F1723}"/>
            </c:ext>
          </c:extLst>
        </c:ser>
        <c:ser>
          <c:idx val="1"/>
          <c:order val="1"/>
          <c:tx>
            <c:strRef>
              <c:f>'Figure 6 Global quantification'!$AG$5</c:f>
              <c:strCache>
                <c:ptCount val="1"/>
                <c:pt idx="0">
                  <c:v>BMH 15 mn</c:v>
                </c:pt>
              </c:strCache>
            </c:strRef>
          </c:tx>
          <c:spPr>
            <a:solidFill>
              <a:srgbClr val="A9D18E"/>
            </a:solidFill>
            <a:ln>
              <a:noFill/>
            </a:ln>
          </c:spPr>
          <c:invertIfNegative val="0"/>
          <c:cat>
            <c:multiLvlStrRef>
              <c:f>'Figure 6 Global quantification'!$AH$1:$AK$3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quantification'!$AH$5:$AK$5</c:f>
              <c:numCache>
                <c:formatCode>General</c:formatCode>
                <c:ptCount val="4"/>
                <c:pt idx="0">
                  <c:v>0.60421950370552135</c:v>
                </c:pt>
                <c:pt idx="1">
                  <c:v>0.71917220036310991</c:v>
                </c:pt>
                <c:pt idx="2">
                  <c:v>0.67719725565447342</c:v>
                </c:pt>
                <c:pt idx="3">
                  <c:v>0.77876427767662937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58-48F6-8740-AE8ACC4F1723}"/>
            </c:ext>
          </c:extLst>
        </c:ser>
        <c:ser>
          <c:idx val="2"/>
          <c:order val="2"/>
          <c:tx>
            <c:strRef>
              <c:f>'Figure 6 Global quantification'!$AG$6</c:f>
              <c:strCache>
                <c:ptCount val="1"/>
                <c:pt idx="0">
                  <c:v>BMH 30 mn</c:v>
                </c:pt>
              </c:strCache>
            </c:strRef>
          </c:tx>
          <c:spPr>
            <a:solidFill>
              <a:srgbClr val="548235"/>
            </a:solidFill>
            <a:ln>
              <a:noFill/>
            </a:ln>
          </c:spPr>
          <c:invertIfNegative val="0"/>
          <c:cat>
            <c:multiLvlStrRef>
              <c:f>'Figure 6 Global quantification'!$AH$1:$AK$3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quantification'!$AH$6:$AK$6</c:f>
              <c:numCache>
                <c:formatCode>General</c:formatCode>
                <c:ptCount val="4"/>
                <c:pt idx="0">
                  <c:v>0.22324496594525117</c:v>
                </c:pt>
                <c:pt idx="1">
                  <c:v>0.56055604950324389</c:v>
                </c:pt>
                <c:pt idx="2">
                  <c:v>0.28057979473988298</c:v>
                </c:pt>
                <c:pt idx="3">
                  <c:v>0.56847635567347021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58-48F6-8740-AE8ACC4F1723}"/>
            </c:ext>
          </c:extLst>
        </c:ser>
        <c:ser>
          <c:idx val="3"/>
          <c:order val="3"/>
          <c:tx>
            <c:strRef>
              <c:f>'Figure 6 Global quantification'!$AG$7</c:f>
              <c:strCache>
                <c:ptCount val="1"/>
                <c:pt idx="0">
                  <c:v>BMH 120 mn</c:v>
                </c:pt>
              </c:strCache>
            </c:strRef>
          </c:tx>
          <c:spPr>
            <a:solidFill>
              <a:srgbClr val="385623"/>
            </a:solidFill>
            <a:ln>
              <a:noFill/>
            </a:ln>
          </c:spPr>
          <c:invertIfNegative val="0"/>
          <c:cat>
            <c:multiLvlStrRef>
              <c:f>'Figure 6 Global quantification'!$AH$1:$AK$3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quantification'!$AH$7:$AK$7</c:f>
              <c:numCache>
                <c:formatCode>General</c:formatCode>
                <c:ptCount val="4"/>
                <c:pt idx="0">
                  <c:v>0.10416870481368468</c:v>
                </c:pt>
                <c:pt idx="1">
                  <c:v>0.64116142450233915</c:v>
                </c:pt>
                <c:pt idx="2">
                  <c:v>0.16440565667758689</c:v>
                </c:pt>
                <c:pt idx="3">
                  <c:v>0.55261946767122649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58-48F6-8740-AE8ACC4F1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7772128"/>
        <c:axId val="1007769248"/>
      </c:barChart>
      <c:valAx>
        <c:axId val="100776924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300" b="0"/>
                </a:pPr>
                <a:r>
                  <a:rPr lang="fr-FR" sz="1000" baseline="0">
                    <a:solidFill>
                      <a:srgbClr val="595959"/>
                    </a:solidFill>
                    <a:latin typeface="Calibri"/>
                  </a:rPr>
                  <a:t>Relative to control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772128"/>
        <c:crossesAt val="0"/>
        <c:crossBetween val="between"/>
      </c:valAx>
      <c:catAx>
        <c:axId val="1007772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769248"/>
        <c:crossesAt val="0"/>
        <c:auto val="1"/>
        <c:lblAlgn val="ctr"/>
        <c:lblOffset val="100"/>
        <c:noMultiLvlLbl val="0"/>
      </c:catAx>
      <c:spPr>
        <a:noFill/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sz="900" b="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ln w="9360">
      <a:solidFill>
        <a:srgbClr val="D9D9D9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fr-FR" sz="1400" baseline="0">
                <a:solidFill>
                  <a:srgbClr val="595959"/>
                </a:solidFill>
                <a:latin typeface="Calibri"/>
              </a:rPr>
              <a:t>Accumulation de RPA190 en presence de 35µM de BMH-21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80" cap="rnd">
              <a:solidFill>
                <a:srgbClr val="4472C4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quantification'!$AH$16:$AH$19</c:f>
              <c:numCache>
                <c:formatCode>General</c:formatCode>
                <c:ptCount val="4"/>
                <c:pt idx="0">
                  <c:v>1</c:v>
                </c:pt>
                <c:pt idx="1">
                  <c:v>0.60421950370552002</c:v>
                </c:pt>
                <c:pt idx="2">
                  <c:v>0.22324496594525001</c:v>
                </c:pt>
                <c:pt idx="3">
                  <c:v>0.104168704813684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79-4230-94FC-1C6F88AD8665}"/>
            </c:ext>
          </c:extLst>
        </c:ser>
        <c:ser>
          <c:idx val="1"/>
          <c:order val="1"/>
          <c:spPr>
            <a:ln w="19080" cap="rnd">
              <a:solidFill>
                <a:srgbClr val="ED7D31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quantification'!$AI$16:$AI$19</c:f>
              <c:numCache>
                <c:formatCode>General</c:formatCode>
                <c:ptCount val="4"/>
                <c:pt idx="0">
                  <c:v>1</c:v>
                </c:pt>
                <c:pt idx="1">
                  <c:v>0.71917220036311003</c:v>
                </c:pt>
                <c:pt idx="2">
                  <c:v>0.560556049503242</c:v>
                </c:pt>
                <c:pt idx="3">
                  <c:v>0.64116142450233904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79-4230-94FC-1C6F88AD8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770688"/>
        <c:axId val="1007769728"/>
      </c:scatterChart>
      <c:valAx>
        <c:axId val="100776972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770688"/>
        <c:crossesAt val="0"/>
        <c:crossBetween val="midCat"/>
      </c:valAx>
      <c:valAx>
        <c:axId val="1007770688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769728"/>
        <c:crossesAt val="0"/>
        <c:crossBetween val="midCat"/>
      </c:valAx>
      <c:spPr>
        <a:noFill/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900" b="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ln w="9360">
      <a:solidFill>
        <a:srgbClr val="D9D9D9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fr-FR" sz="1400" baseline="0">
                <a:solidFill>
                  <a:srgbClr val="595959"/>
                </a:solidFill>
                <a:latin typeface="Calibri"/>
              </a:rPr>
              <a:t>Accumulation de RPA135 en presence de 35µM de BMH-21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80" cap="rnd">
              <a:solidFill>
                <a:srgbClr val="4472C4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quantification'!$AJ$16:$AJ$19</c:f>
              <c:numCache>
                <c:formatCode>General</c:formatCode>
                <c:ptCount val="4"/>
                <c:pt idx="0">
                  <c:v>1</c:v>
                </c:pt>
                <c:pt idx="1">
                  <c:v>0.67719725565447197</c:v>
                </c:pt>
                <c:pt idx="2">
                  <c:v>0.28057979473988098</c:v>
                </c:pt>
                <c:pt idx="3">
                  <c:v>0.164405656677587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A7-4A33-A032-15D99FDBFB57}"/>
            </c:ext>
          </c:extLst>
        </c:ser>
        <c:ser>
          <c:idx val="1"/>
          <c:order val="1"/>
          <c:spPr>
            <a:ln w="19080" cap="rnd">
              <a:solidFill>
                <a:srgbClr val="ED7D31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quantification'!$AK$16:$AK$19</c:f>
              <c:numCache>
                <c:formatCode>General</c:formatCode>
                <c:ptCount val="4"/>
                <c:pt idx="0">
                  <c:v>1</c:v>
                </c:pt>
                <c:pt idx="1">
                  <c:v>0.77876427767662904</c:v>
                </c:pt>
                <c:pt idx="2">
                  <c:v>0.56847635567346899</c:v>
                </c:pt>
                <c:pt idx="3">
                  <c:v>0.55261946767122605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A7-4A33-A032-15D99FDB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774048"/>
        <c:axId val="1007773568"/>
      </c:scatterChart>
      <c:valAx>
        <c:axId val="100777356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774048"/>
        <c:crossesAt val="0"/>
        <c:crossBetween val="midCat"/>
      </c:valAx>
      <c:valAx>
        <c:axId val="1007774048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773568"/>
        <c:crossesAt val="0"/>
        <c:crossBetween val="midCat"/>
      </c:valAx>
      <c:spPr>
        <a:noFill/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900" b="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ln w="9360">
      <a:solidFill>
        <a:srgbClr val="D9D9D9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fr-FR" sz="1400" baseline="0">
                <a:solidFill>
                  <a:srgbClr val="595959"/>
                </a:solidFill>
                <a:latin typeface="Calibri"/>
              </a:rPr>
              <a:t>Accumulation des deux grandes sous unités en presence de 35µM de BMH-21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80" cap="rnd">
              <a:solidFill>
                <a:srgbClr val="2F5597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quantification'!$AJ$16:$AJ$19</c:f>
              <c:numCache>
                <c:formatCode>General</c:formatCode>
                <c:ptCount val="4"/>
                <c:pt idx="0">
                  <c:v>1</c:v>
                </c:pt>
                <c:pt idx="1">
                  <c:v>0.67719725565447197</c:v>
                </c:pt>
                <c:pt idx="2">
                  <c:v>0.28057979473988098</c:v>
                </c:pt>
                <c:pt idx="3">
                  <c:v>0.164405656677587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E1-41F9-ADF3-135254AC057F}"/>
            </c:ext>
          </c:extLst>
        </c:ser>
        <c:ser>
          <c:idx val="1"/>
          <c:order val="1"/>
          <c:spPr>
            <a:ln w="19080" cap="rnd">
              <a:solidFill>
                <a:srgbClr val="FFC000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quantification'!$AK$16:$AK$19</c:f>
              <c:numCache>
                <c:formatCode>General</c:formatCode>
                <c:ptCount val="4"/>
                <c:pt idx="0">
                  <c:v>1</c:v>
                </c:pt>
                <c:pt idx="1">
                  <c:v>0.77876427767662904</c:v>
                </c:pt>
                <c:pt idx="2">
                  <c:v>0.56847635567346899</c:v>
                </c:pt>
                <c:pt idx="3">
                  <c:v>0.55261946767122605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E1-41F9-ADF3-135254AC057F}"/>
            </c:ext>
          </c:extLst>
        </c:ser>
        <c:ser>
          <c:idx val="2"/>
          <c:order val="2"/>
          <c:spPr>
            <a:ln w="19080" cap="rnd">
              <a:solidFill>
                <a:srgbClr val="00B0F0"/>
              </a:solidFill>
            </a:ln>
          </c:spPr>
          <c:marker>
            <c:symbol val="circle"/>
            <c:size val="5"/>
          </c:marker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quantification'!$AH$16:$AH$19</c:f>
              <c:numCache>
                <c:formatCode>General</c:formatCode>
                <c:ptCount val="4"/>
                <c:pt idx="0">
                  <c:v>1</c:v>
                </c:pt>
                <c:pt idx="1">
                  <c:v>0.60421950370552002</c:v>
                </c:pt>
                <c:pt idx="2">
                  <c:v>0.22324496594525001</c:v>
                </c:pt>
                <c:pt idx="3">
                  <c:v>0.104168704813684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E1-41F9-ADF3-135254AC057F}"/>
            </c:ext>
          </c:extLst>
        </c:ser>
        <c:ser>
          <c:idx val="3"/>
          <c:order val="3"/>
          <c:spPr>
            <a:ln w="19080" cap="rnd">
              <a:solidFill>
                <a:srgbClr val="C55A11"/>
              </a:solidFill>
            </a:ln>
          </c:spPr>
          <c:marker>
            <c:symbol val="circle"/>
            <c:size val="5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77E1-41F9-ADF3-135254AC05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77E1-41F9-ADF3-135254AC057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77E1-41F9-ADF3-135254AC057F}"/>
              </c:ext>
            </c:extLst>
          </c:dPt>
          <c:xVal>
            <c:numRef>
              <c:f>'Figure 6 Global quantification'!$AG$16:$AG$19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120</c:v>
                </c:pt>
              </c:numCache>
            </c:numRef>
          </c:xVal>
          <c:yVal>
            <c:numRef>
              <c:f>'Figure 6 Global quantification'!$AI$16:$AI$19</c:f>
              <c:numCache>
                <c:formatCode>General</c:formatCode>
                <c:ptCount val="4"/>
                <c:pt idx="0">
                  <c:v>1</c:v>
                </c:pt>
                <c:pt idx="1">
                  <c:v>0.71917220036311003</c:v>
                </c:pt>
                <c:pt idx="2">
                  <c:v>0.560556049503242</c:v>
                </c:pt>
                <c:pt idx="3">
                  <c:v>0.64116142450233904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7E1-41F9-ADF3-135254AC0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451216"/>
        <c:axId val="1007457936"/>
      </c:scatterChart>
      <c:valAx>
        <c:axId val="100745793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51216"/>
        <c:crossesAt val="0"/>
        <c:crossBetween val="midCat"/>
      </c:valAx>
      <c:valAx>
        <c:axId val="100745121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57936"/>
        <c:crossesAt val="0"/>
        <c:crossBetween val="midCat"/>
      </c:valAx>
      <c:spPr>
        <a:noFill/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900" b="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ln w="9360">
      <a:solidFill>
        <a:srgbClr val="D9D9D9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GB" sz="1400" baseline="0">
                <a:solidFill>
                  <a:srgbClr val="595959"/>
                </a:solidFill>
                <a:latin typeface="Calibri"/>
              </a:rPr>
              <a:t>Titre du diagramme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6 Global quantification'!$AC$68</c:f>
              <c:strCache>
                <c:ptCount val="1"/>
                <c:pt idx="0">
                  <c:v>DMSO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multiLvlStrRef>
              <c:f>'Figure 6 Global quantification'!$AD$66:$AG$67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quantification'!$AD$68:$AG$68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39-4154-8A46-B89D0F1B529A}"/>
            </c:ext>
          </c:extLst>
        </c:ser>
        <c:ser>
          <c:idx val="1"/>
          <c:order val="1"/>
          <c:tx>
            <c:strRef>
              <c:f>'Figure 6 Global quantification'!$AC$69</c:f>
              <c:strCache>
                <c:ptCount val="1"/>
                <c:pt idx="0">
                  <c:v>BMH 15 mn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multiLvlStrRef>
              <c:f>'Figure 6 Global quantification'!$AD$66:$AG$67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quantification'!$AD$69:$AG$69</c:f>
              <c:numCache>
                <c:formatCode>General</c:formatCode>
                <c:ptCount val="4"/>
                <c:pt idx="0">
                  <c:v>0.58147027318237599</c:v>
                </c:pt>
                <c:pt idx="1">
                  <c:v>0.86056615309145335</c:v>
                </c:pt>
                <c:pt idx="2">
                  <c:v>0.52827070802434906</c:v>
                </c:pt>
                <c:pt idx="3">
                  <c:v>0.85215288677766821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39-4154-8A46-B89D0F1B529A}"/>
            </c:ext>
          </c:extLst>
        </c:ser>
        <c:ser>
          <c:idx val="2"/>
          <c:order val="2"/>
          <c:tx>
            <c:strRef>
              <c:f>'Figure 6 Global quantification'!$AC$70</c:f>
              <c:strCache>
                <c:ptCount val="1"/>
                <c:pt idx="0">
                  <c:v>BMH 30 mn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cat>
            <c:multiLvlStrRef>
              <c:f>'Figure 6 Global quantification'!$AD$66:$AG$67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quantification'!$AD$70:$AG$70</c:f>
              <c:numCache>
                <c:formatCode>General</c:formatCode>
                <c:ptCount val="4"/>
                <c:pt idx="0">
                  <c:v>0.28698190007190433</c:v>
                </c:pt>
                <c:pt idx="1">
                  <c:v>0.75175774842392207</c:v>
                </c:pt>
                <c:pt idx="2">
                  <c:v>0.23490933592933513</c:v>
                </c:pt>
                <c:pt idx="3">
                  <c:v>0.64564323969963677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39-4154-8A46-B89D0F1B529A}"/>
            </c:ext>
          </c:extLst>
        </c:ser>
        <c:ser>
          <c:idx val="3"/>
          <c:order val="3"/>
          <c:tx>
            <c:strRef>
              <c:f>'Figure 6 Global quantification'!$AC$71</c:f>
              <c:strCache>
                <c:ptCount val="1"/>
                <c:pt idx="0">
                  <c:v>BMH 120 mn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multiLvlStrRef>
              <c:f>'Figure 6 Global quantification'!$AD$66:$AG$67</c:f>
              <c:multiLvlStrCache>
                <c:ptCount val="4"/>
                <c:lvl>
                  <c:pt idx="0">
                    <c:v>WT</c:v>
                  </c:pt>
                  <c:pt idx="1">
                    <c:v>SP</c:v>
                  </c:pt>
                  <c:pt idx="2">
                    <c:v>WT</c:v>
                  </c:pt>
                  <c:pt idx="3">
                    <c:v>SP</c:v>
                  </c:pt>
                </c:lvl>
                <c:lvl>
                  <c:pt idx="0">
                    <c:v>Rpa190</c:v>
                  </c:pt>
                  <c:pt idx="2">
                    <c:v>Rpa135</c:v>
                  </c:pt>
                </c:lvl>
              </c:multiLvlStrCache>
            </c:multiLvlStrRef>
          </c:cat>
          <c:val>
            <c:numRef>
              <c:f>'Figure 6 Global quantification'!$AD$71:$AG$71</c:f>
              <c:numCache>
                <c:formatCode>General</c:formatCode>
                <c:ptCount val="4"/>
                <c:pt idx="0">
                  <c:v>0.22313958264941372</c:v>
                </c:pt>
                <c:pt idx="1">
                  <c:v>0.83854239474257186</c:v>
                </c:pt>
                <c:pt idx="2">
                  <c:v>0.13886383594326585</c:v>
                </c:pt>
                <c:pt idx="3">
                  <c:v>0.74736262994709945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39-4154-8A46-B89D0F1B5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7451696"/>
        <c:axId val="1007459376"/>
      </c:barChart>
      <c:valAx>
        <c:axId val="100745937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51696"/>
        <c:crossesAt val="0"/>
        <c:crossBetween val="between"/>
      </c:valAx>
      <c:catAx>
        <c:axId val="10074516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</a:ln>
        </c:spPr>
        <c:txPr>
          <a:bodyPr/>
          <a:lstStyle/>
          <a:p>
            <a:pPr>
              <a:defRPr sz="900" b="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07459376"/>
        <c:crossesAt val="0"/>
        <c:auto val="1"/>
        <c:lblAlgn val="ctr"/>
        <c:lblOffset val="100"/>
        <c:noMultiLvlLbl val="0"/>
      </c:catAx>
      <c:spPr>
        <a:noFill/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sz="900" b="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0"/>
  </c:chart>
  <c:spPr>
    <a:ln w="9360">
      <a:solidFill>
        <a:srgbClr val="D9D9D9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209259</xdr:colOff>
      <xdr:row>4</xdr:row>
      <xdr:rowOff>38884</xdr:rowOff>
    </xdr:from>
    <xdr:to>
      <xdr:col>9</xdr:col>
      <xdr:colOff>123535</xdr:colOff>
      <xdr:row>17</xdr:row>
      <xdr:rowOff>103268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14654</xdr:colOff>
      <xdr:row>1</xdr:row>
      <xdr:rowOff>129318</xdr:rowOff>
    </xdr:from>
    <xdr:to>
      <xdr:col>26</xdr:col>
      <xdr:colOff>109904</xdr:colOff>
      <xdr:row>32</xdr:row>
      <xdr:rowOff>18597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260D308-E08B-1C43-D4D4-389C5BD50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0846" y="305164"/>
          <a:ext cx="6953250" cy="53405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1106074</xdr:colOff>
      <xdr:row>6</xdr:row>
      <xdr:rowOff>156116</xdr:rowOff>
    </xdr:from>
    <xdr:to>
      <xdr:col>8</xdr:col>
      <xdr:colOff>522120</xdr:colOff>
      <xdr:row>20</xdr:row>
      <xdr:rowOff>38792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657906</xdr:colOff>
      <xdr:row>0</xdr:row>
      <xdr:rowOff>0</xdr:rowOff>
    </xdr:from>
    <xdr:to>
      <xdr:col>26</xdr:col>
      <xdr:colOff>54428</xdr:colOff>
      <xdr:row>31</xdr:row>
      <xdr:rowOff>4884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1D13643-0F53-9A21-E8B6-4EA24464F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07799" y="0"/>
          <a:ext cx="7016522" cy="56994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1106074</xdr:colOff>
      <xdr:row>6</xdr:row>
      <xdr:rowOff>156116</xdr:rowOff>
    </xdr:from>
    <xdr:to>
      <xdr:col>8</xdr:col>
      <xdr:colOff>522120</xdr:colOff>
      <xdr:row>20</xdr:row>
      <xdr:rowOff>38792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248707</xdr:colOff>
      <xdr:row>1</xdr:row>
      <xdr:rowOff>12850</xdr:rowOff>
    </xdr:from>
    <xdr:to>
      <xdr:col>24</xdr:col>
      <xdr:colOff>441724</xdr:colOff>
      <xdr:row>25</xdr:row>
      <xdr:rowOff>122464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D7064FB-DA0D-3730-3CEF-223E9F973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28636" y="196547"/>
          <a:ext cx="5527017" cy="451832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1106074</xdr:colOff>
      <xdr:row>6</xdr:row>
      <xdr:rowOff>156116</xdr:rowOff>
    </xdr:from>
    <xdr:to>
      <xdr:col>8</xdr:col>
      <xdr:colOff>522120</xdr:colOff>
      <xdr:row>20</xdr:row>
      <xdr:rowOff>38792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317499</xdr:colOff>
      <xdr:row>5</xdr:row>
      <xdr:rowOff>142875</xdr:rowOff>
    </xdr:from>
    <xdr:to>
      <xdr:col>24</xdr:col>
      <xdr:colOff>119673</xdr:colOff>
      <xdr:row>32</xdr:row>
      <xdr:rowOff>5767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328F93F-F758-4ED6-A707-2787AD693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8625" y="1042458"/>
          <a:ext cx="5898174" cy="472064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638280</xdr:colOff>
      <xdr:row>2</xdr:row>
      <xdr:rowOff>23760</xdr:rowOff>
    </xdr:from>
    <xdr:ext cx="4881600" cy="2771640"/>
    <xdr:graphicFrame macro="">
      <xdr:nvGraphicFramePr>
        <xdr:cNvPr id="2" name="Graphique 4">
          <a:extLst>
            <a:ext uri="{FF2B5EF4-FFF2-40B4-BE49-F238E27FC236}">
              <a16:creationId xmlns:a16="http://schemas.microsoft.com/office/drawing/2014/main" id="{E3AAC454-35A2-4572-A256-9381D4254E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24</xdr:col>
      <xdr:colOff>752400</xdr:colOff>
      <xdr:row>21</xdr:row>
      <xdr:rowOff>100080</xdr:rowOff>
    </xdr:from>
    <xdr:ext cx="6746399" cy="3556800"/>
    <xdr:graphicFrame macro="">
      <xdr:nvGraphicFramePr>
        <xdr:cNvPr id="3" name="Graphique 6">
          <a:extLst>
            <a:ext uri="{FF2B5EF4-FFF2-40B4-BE49-F238E27FC236}">
              <a16:creationId xmlns:a16="http://schemas.microsoft.com/office/drawing/2014/main" id="{2BCC0F33-F525-402C-8FCE-84B6A877DE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33</xdr:col>
      <xdr:colOff>380880</xdr:colOff>
      <xdr:row>21</xdr:row>
      <xdr:rowOff>90360</xdr:rowOff>
    </xdr:from>
    <xdr:ext cx="6703560" cy="3556800"/>
    <xdr:graphicFrame macro="">
      <xdr:nvGraphicFramePr>
        <xdr:cNvPr id="4" name="Graphique 7">
          <a:extLst>
            <a:ext uri="{FF2B5EF4-FFF2-40B4-BE49-F238E27FC236}">
              <a16:creationId xmlns:a16="http://schemas.microsoft.com/office/drawing/2014/main" id="{D3C48243-CA64-4CEC-9EC2-3AC0893D6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29</xdr:col>
      <xdr:colOff>304920</xdr:colOff>
      <xdr:row>40</xdr:row>
      <xdr:rowOff>99720</xdr:rowOff>
    </xdr:from>
    <xdr:ext cx="6703560" cy="3557520"/>
    <xdr:graphicFrame macro="">
      <xdr:nvGraphicFramePr>
        <xdr:cNvPr id="5" name="Graphique 8">
          <a:extLst>
            <a:ext uri="{FF2B5EF4-FFF2-40B4-BE49-F238E27FC236}">
              <a16:creationId xmlns:a16="http://schemas.microsoft.com/office/drawing/2014/main" id="{E50A5CE0-2916-414E-89FF-17A089B20F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33</xdr:col>
      <xdr:colOff>299880</xdr:colOff>
      <xdr:row>65</xdr:row>
      <xdr:rowOff>33120</xdr:rowOff>
    </xdr:from>
    <xdr:ext cx="4891680" cy="2742840"/>
    <xdr:graphicFrame macro="">
      <xdr:nvGraphicFramePr>
        <xdr:cNvPr id="7" name="Graphique 11">
          <a:extLst>
            <a:ext uri="{FF2B5EF4-FFF2-40B4-BE49-F238E27FC236}">
              <a16:creationId xmlns:a16="http://schemas.microsoft.com/office/drawing/2014/main" id="{991CBE20-D1AD-4DAB-9373-2BF6776FF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  <xdr:oneCellAnchor>
    <xdr:from>
      <xdr:col>28</xdr:col>
      <xdr:colOff>0</xdr:colOff>
      <xdr:row>85</xdr:row>
      <xdr:rowOff>133560</xdr:rowOff>
    </xdr:from>
    <xdr:ext cx="6703560" cy="3519000"/>
    <xdr:graphicFrame macro="">
      <xdr:nvGraphicFramePr>
        <xdr:cNvPr id="8" name="Graphique 12">
          <a:extLst>
            <a:ext uri="{FF2B5EF4-FFF2-40B4-BE49-F238E27FC236}">
              <a16:creationId xmlns:a16="http://schemas.microsoft.com/office/drawing/2014/main" id="{9A8F6308-D08D-4A98-B5EC-A368CBC72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121</xdr:row>
          <xdr:rowOff>0</xdr:rowOff>
        </xdr:from>
        <xdr:ext cx="0" cy="0"/>
        <xdr:grpSp>
          <xdr:nvGrpSpPr>
            <xdr:cNvPr id="9" name="Groupe 9">
              <a:extLst>
                <a:ext uri="{FF2B5EF4-FFF2-40B4-BE49-F238E27FC236}">
                  <a16:creationId xmlns:a16="http://schemas.microsoft.com/office/drawing/2014/main" id="{B8D7A870-02B1-47C7-9710-973A3FB4BF72}"/>
                </a:ext>
              </a:extLst>
            </xdr:cNvPr>
            <xdr:cNvGrpSpPr/>
          </xdr:nvGrpSpPr>
          <xdr:grpSpPr>
            <a:xfrm>
              <a:off x="0" y="21897975"/>
              <a:ext cx="0" cy="0"/>
              <a:chOff x="0" y="21897975"/>
              <a:chExt cx="0" cy="0"/>
            </a:xfrm>
          </xdr:grpSpPr>
        </xdr:grpSp>
        <xdr:clientData/>
      </xdr:oneCellAnchor>
    </mc:Choice>
    <mc:Fallback/>
  </mc:AlternateContent>
  <xdr:oneCellAnchor>
    <xdr:from>
      <xdr:col>44</xdr:col>
      <xdr:colOff>2520</xdr:colOff>
      <xdr:row>56</xdr:row>
      <xdr:rowOff>21960</xdr:rowOff>
    </xdr:from>
    <xdr:ext cx="11643479" cy="5254560"/>
    <xdr:graphicFrame macro="">
      <xdr:nvGraphicFramePr>
        <xdr:cNvPr id="10" name="Graphique 3">
          <a:extLst>
            <a:ext uri="{FF2B5EF4-FFF2-40B4-BE49-F238E27FC236}">
              <a16:creationId xmlns:a16="http://schemas.microsoft.com/office/drawing/2014/main" id="{D86481F1-56B7-44F2-8AA5-A009D0EA94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83"/>
  <sheetViews>
    <sheetView zoomScale="65" zoomScaleNormal="65" workbookViewId="0">
      <selection activeCell="W38" sqref="W38"/>
    </sheetView>
  </sheetViews>
  <sheetFormatPr baseColWidth="10" defaultRowHeight="14.25" x14ac:dyDescent="0.45"/>
  <cols>
    <col min="1" max="1" width="17.86328125" customWidth="1"/>
    <col min="4" max="5" width="10.9296875" style="1"/>
  </cols>
  <sheetData>
    <row r="1" spans="12:16" x14ac:dyDescent="0.45">
      <c r="M1" t="s">
        <v>22</v>
      </c>
      <c r="N1" t="s">
        <v>23</v>
      </c>
      <c r="O1" t="s">
        <v>24</v>
      </c>
      <c r="P1" t="s">
        <v>25</v>
      </c>
    </row>
    <row r="2" spans="12:16" x14ac:dyDescent="0.45">
      <c r="L2" t="s">
        <v>8</v>
      </c>
      <c r="M2">
        <f>M41</f>
        <v>100</v>
      </c>
      <c r="N2">
        <f>M42</f>
        <v>73.654371663834212</v>
      </c>
      <c r="O2">
        <f>M43</f>
        <v>32.896269435500479</v>
      </c>
      <c r="P2">
        <f>M44</f>
        <v>11.184267006740582</v>
      </c>
    </row>
    <row r="3" spans="12:16" x14ac:dyDescent="0.45">
      <c r="L3" t="s">
        <v>9</v>
      </c>
      <c r="M3">
        <f>R41</f>
        <v>100</v>
      </c>
      <c r="N3">
        <f>R42</f>
        <v>94.26723348467759</v>
      </c>
      <c r="O3">
        <f>R43</f>
        <v>90.372705334965659</v>
      </c>
      <c r="P3">
        <f>R44</f>
        <v>72.008058841107797</v>
      </c>
    </row>
    <row r="4" spans="12:16" x14ac:dyDescent="0.45">
      <c r="L4" t="s">
        <v>10</v>
      </c>
      <c r="M4">
        <f>M45</f>
        <v>100</v>
      </c>
      <c r="N4">
        <f>M46</f>
        <v>74.347340730170757</v>
      </c>
      <c r="O4">
        <f>M47</f>
        <v>31.659823135987263</v>
      </c>
      <c r="P4">
        <f>M48</f>
        <v>20.277688795700385</v>
      </c>
    </row>
    <row r="5" spans="12:16" x14ac:dyDescent="0.45">
      <c r="L5" t="s">
        <v>11</v>
      </c>
      <c r="M5">
        <f>R45</f>
        <v>100</v>
      </c>
      <c r="N5">
        <f>R46</f>
        <v>86.551479177222134</v>
      </c>
      <c r="O5">
        <f>R47</f>
        <v>71.203304022742927</v>
      </c>
      <c r="P5">
        <f>R48</f>
        <v>64.413362665971718</v>
      </c>
    </row>
    <row r="6" spans="12:16" x14ac:dyDescent="0.45">
      <c r="L6" t="s">
        <v>12</v>
      </c>
      <c r="M6">
        <f>M49</f>
        <v>100</v>
      </c>
      <c r="N6">
        <f>M50</f>
        <v>80.914024895304195</v>
      </c>
      <c r="O6">
        <f>M51</f>
        <v>85.817283836201483</v>
      </c>
      <c r="P6">
        <f>M52</f>
        <v>79.81619102232159</v>
      </c>
    </row>
    <row r="7" spans="12:16" x14ac:dyDescent="0.45">
      <c r="L7" t="s">
        <v>13</v>
      </c>
      <c r="M7">
        <f>R49</f>
        <v>100</v>
      </c>
      <c r="N7">
        <f>R50</f>
        <v>114.40274565971886</v>
      </c>
      <c r="O7">
        <f>R51</f>
        <v>126.72509043458788</v>
      </c>
      <c r="P7">
        <f>R52</f>
        <v>151.23913723279813</v>
      </c>
    </row>
    <row r="8" spans="12:16" x14ac:dyDescent="0.45">
      <c r="L8" t="s">
        <v>43</v>
      </c>
      <c r="M8">
        <f>M53</f>
        <v>100</v>
      </c>
      <c r="N8">
        <f>M54</f>
        <v>79.777904647102204</v>
      </c>
      <c r="O8">
        <f>M55</f>
        <v>80.38940132990686</v>
      </c>
      <c r="P8">
        <f>M56</f>
        <v>75.442911075540593</v>
      </c>
    </row>
    <row r="9" spans="12:16" x14ac:dyDescent="0.45">
      <c r="L9" t="s">
        <v>44</v>
      </c>
      <c r="M9">
        <f>R53</f>
        <v>100</v>
      </c>
      <c r="N9">
        <f>R54</f>
        <v>109.01943662219462</v>
      </c>
      <c r="O9">
        <f>R55</f>
        <v>129.24108385614613</v>
      </c>
      <c r="P9">
        <f>R56</f>
        <v>149.39797165236195</v>
      </c>
    </row>
    <row r="10" spans="12:16" x14ac:dyDescent="0.45">
      <c r="L10" t="s">
        <v>45</v>
      </c>
      <c r="M10">
        <f>M57</f>
        <v>100</v>
      </c>
      <c r="N10">
        <f>M58</f>
        <v>88.62130676011823</v>
      </c>
      <c r="O10">
        <f>M59</f>
        <v>95.328916649634678</v>
      </c>
      <c r="P10">
        <f>M60</f>
        <v>105.99126965532253</v>
      </c>
    </row>
    <row r="11" spans="12:16" x14ac:dyDescent="0.45">
      <c r="L11" t="s">
        <v>19</v>
      </c>
      <c r="M11">
        <f>R57</f>
        <v>100</v>
      </c>
      <c r="N11">
        <f>R58</f>
        <v>118.45422407113759</v>
      </c>
      <c r="O11">
        <f>R59</f>
        <v>122.98030220138799</v>
      </c>
      <c r="P11">
        <f>R60</f>
        <v>145.17330341497012</v>
      </c>
    </row>
    <row r="12" spans="12:16" x14ac:dyDescent="0.45">
      <c r="L12" t="s">
        <v>46</v>
      </c>
      <c r="M12">
        <f>M61</f>
        <v>100</v>
      </c>
      <c r="N12">
        <f>M62</f>
        <v>75.819486314523658</v>
      </c>
      <c r="O12">
        <f>M63</f>
        <v>80.80231449826428</v>
      </c>
      <c r="P12">
        <f>M64</f>
        <v>90.936345929252212</v>
      </c>
    </row>
    <row r="13" spans="12:16" x14ac:dyDescent="0.45">
      <c r="L13" t="s">
        <v>21</v>
      </c>
      <c r="M13">
        <f>R61</f>
        <v>100</v>
      </c>
      <c r="N13">
        <f>R62</f>
        <v>105.35739276217895</v>
      </c>
      <c r="O13">
        <f>R63</f>
        <v>126.27163582600515</v>
      </c>
      <c r="P13">
        <f>R64</f>
        <v>142.74156772807285</v>
      </c>
    </row>
    <row r="14" spans="12:16" x14ac:dyDescent="0.45">
      <c r="L14" t="s">
        <v>48</v>
      </c>
      <c r="M14">
        <f>M65</f>
        <v>100</v>
      </c>
      <c r="N14">
        <f>M66</f>
        <v>101.57072933733727</v>
      </c>
      <c r="O14">
        <f>M67</f>
        <v>108.03558045659175</v>
      </c>
      <c r="P14">
        <f>M68</f>
        <v>106.87213467233832</v>
      </c>
    </row>
    <row r="15" spans="12:16" x14ac:dyDescent="0.45">
      <c r="L15" t="s">
        <v>49</v>
      </c>
      <c r="M15">
        <f>R65</f>
        <v>100</v>
      </c>
      <c r="N15">
        <f>R66</f>
        <v>95.854787014874205</v>
      </c>
      <c r="O15">
        <f>R67</f>
        <v>118.62467878452378</v>
      </c>
      <c r="P15">
        <f>R68</f>
        <v>142.48127750186359</v>
      </c>
    </row>
    <row r="16" spans="12:16" x14ac:dyDescent="0.45">
      <c r="L16" t="s">
        <v>30</v>
      </c>
      <c r="M16">
        <f>M69</f>
        <v>100</v>
      </c>
      <c r="N16">
        <f>M70</f>
        <v>79.316028764468271</v>
      </c>
      <c r="O16">
        <f>M71</f>
        <v>100.47912913310417</v>
      </c>
      <c r="P16">
        <f>M72</f>
        <v>86.435109260113336</v>
      </c>
    </row>
    <row r="17" spans="12:16" x14ac:dyDescent="0.45">
      <c r="L17" t="s">
        <v>31</v>
      </c>
      <c r="M17">
        <f>R69</f>
        <v>100</v>
      </c>
      <c r="N17">
        <f>R70</f>
        <v>120.50771113582468</v>
      </c>
      <c r="O17">
        <f>R71</f>
        <v>169.91179293429408</v>
      </c>
      <c r="P17">
        <f>R72</f>
        <v>210.64578540850994</v>
      </c>
    </row>
    <row r="34" spans="2:18" x14ac:dyDescent="0.45">
      <c r="L34" t="s">
        <v>1</v>
      </c>
      <c r="Q34" t="s">
        <v>26</v>
      </c>
    </row>
    <row r="37" spans="2:18" x14ac:dyDescent="0.45">
      <c r="F37" s="1"/>
      <c r="K37" t="s">
        <v>0</v>
      </c>
      <c r="L37" t="s">
        <v>3</v>
      </c>
      <c r="M37" t="s">
        <v>7</v>
      </c>
      <c r="P37" t="s">
        <v>0</v>
      </c>
      <c r="Q37" t="s">
        <v>3</v>
      </c>
      <c r="R37" t="s">
        <v>7</v>
      </c>
    </row>
    <row r="39" spans="2:18" ht="14.65" thickBot="1" x14ac:dyDescent="0.5"/>
    <row r="40" spans="2:18" ht="14.65" thickBot="1" x14ac:dyDescent="0.5">
      <c r="B40" s="2"/>
      <c r="K40" s="2" t="s">
        <v>2</v>
      </c>
      <c r="P40" s="2" t="s">
        <v>2</v>
      </c>
    </row>
    <row r="41" spans="2:18" ht="14.65" thickBot="1" x14ac:dyDescent="0.5">
      <c r="B41" s="3"/>
      <c r="J41">
        <v>190</v>
      </c>
      <c r="K41" s="3">
        <v>34386.74</v>
      </c>
      <c r="L41">
        <f t="shared" ref="L41:L68" si="0">K41-$K$83</f>
        <v>33663.269999999997</v>
      </c>
      <c r="M41">
        <f>(L41/$L$41)*100</f>
        <v>100</v>
      </c>
      <c r="O41">
        <v>190</v>
      </c>
      <c r="P41" s="2">
        <v>16433.13</v>
      </c>
      <c r="Q41">
        <f t="shared" ref="Q41:Q68" si="1">P41-$P$83</f>
        <v>15560.550000000001</v>
      </c>
      <c r="R41">
        <f>(Q41/$Q$41)*100</f>
        <v>100</v>
      </c>
    </row>
    <row r="42" spans="2:18" ht="14.65" thickBot="1" x14ac:dyDescent="0.5">
      <c r="B42" s="3"/>
      <c r="J42">
        <v>190</v>
      </c>
      <c r="K42" s="3">
        <v>25517.94</v>
      </c>
      <c r="L42">
        <f t="shared" si="0"/>
        <v>24794.469999999998</v>
      </c>
      <c r="M42">
        <f t="shared" ref="M42:M44" si="2">(L42/$L$41)*100</f>
        <v>73.654371663834212</v>
      </c>
      <c r="O42">
        <v>190</v>
      </c>
      <c r="P42" s="3">
        <v>15541.08</v>
      </c>
      <c r="Q42">
        <f t="shared" si="1"/>
        <v>14668.5</v>
      </c>
      <c r="R42">
        <f t="shared" ref="R42:R44" si="3">(Q42/$Q$41)*100</f>
        <v>94.26723348467759</v>
      </c>
    </row>
    <row r="43" spans="2:18" ht="14.65" thickBot="1" x14ac:dyDescent="0.5">
      <c r="B43" s="3"/>
      <c r="J43">
        <v>190</v>
      </c>
      <c r="K43" s="3">
        <v>11797.43</v>
      </c>
      <c r="L43">
        <f t="shared" si="0"/>
        <v>11073.960000000001</v>
      </c>
      <c r="M43">
        <f t="shared" si="2"/>
        <v>32.896269435500479</v>
      </c>
      <c r="O43">
        <v>190</v>
      </c>
      <c r="P43" s="3">
        <v>14935.07</v>
      </c>
      <c r="Q43">
        <f t="shared" si="1"/>
        <v>14062.49</v>
      </c>
      <c r="R43">
        <f t="shared" si="3"/>
        <v>90.372705334965659</v>
      </c>
    </row>
    <row r="44" spans="2:18" ht="14.65" thickBot="1" x14ac:dyDescent="0.5">
      <c r="B44" s="3"/>
      <c r="J44">
        <v>190</v>
      </c>
      <c r="K44" s="3">
        <v>4488.46</v>
      </c>
      <c r="L44">
        <f t="shared" si="0"/>
        <v>3764.99</v>
      </c>
      <c r="M44">
        <f t="shared" si="2"/>
        <v>11.184267006740582</v>
      </c>
      <c r="O44">
        <v>190</v>
      </c>
      <c r="P44" s="3">
        <v>12077.43</v>
      </c>
      <c r="Q44">
        <f t="shared" si="1"/>
        <v>11204.85</v>
      </c>
      <c r="R44">
        <f t="shared" si="3"/>
        <v>72.008058841107797</v>
      </c>
    </row>
    <row r="45" spans="2:18" ht="14.65" thickBot="1" x14ac:dyDescent="0.5">
      <c r="B45" s="3"/>
      <c r="J45">
        <v>135</v>
      </c>
      <c r="K45" s="3">
        <v>16176.02</v>
      </c>
      <c r="L45">
        <f t="shared" si="0"/>
        <v>15452.550000000001</v>
      </c>
      <c r="M45">
        <f>(L45/$L$45)*100</f>
        <v>100</v>
      </c>
      <c r="O45">
        <v>135</v>
      </c>
      <c r="P45" s="3">
        <v>8431.85</v>
      </c>
      <c r="Q45">
        <f t="shared" si="1"/>
        <v>7559.27</v>
      </c>
      <c r="R45">
        <f>(Q45/$Q$45)*100</f>
        <v>100</v>
      </c>
    </row>
    <row r="46" spans="2:18" ht="14.65" thickBot="1" x14ac:dyDescent="0.5">
      <c r="B46" s="3"/>
      <c r="J46">
        <v>135</v>
      </c>
      <c r="K46" s="3">
        <v>12212.03</v>
      </c>
      <c r="L46">
        <f t="shared" si="0"/>
        <v>11488.560000000001</v>
      </c>
      <c r="M46">
        <f t="shared" ref="M46:M48" si="4">(L46/$L$45)*100</f>
        <v>74.347340730170757</v>
      </c>
      <c r="O46">
        <v>135</v>
      </c>
      <c r="P46" s="3">
        <v>7415.24</v>
      </c>
      <c r="Q46">
        <f t="shared" si="1"/>
        <v>6542.66</v>
      </c>
      <c r="R46">
        <f t="shared" ref="R46:R48" si="5">(Q46/$Q$45)*100</f>
        <v>86.551479177222134</v>
      </c>
    </row>
    <row r="47" spans="2:18" ht="14.65" thickBot="1" x14ac:dyDescent="0.5">
      <c r="B47" s="3"/>
      <c r="J47">
        <v>135</v>
      </c>
      <c r="K47" s="3">
        <v>5615.72</v>
      </c>
      <c r="L47">
        <f t="shared" si="0"/>
        <v>4892.25</v>
      </c>
      <c r="M47">
        <f t="shared" si="4"/>
        <v>31.659823135987263</v>
      </c>
      <c r="O47">
        <v>135</v>
      </c>
      <c r="P47" s="3">
        <v>6255.03</v>
      </c>
      <c r="Q47">
        <f t="shared" si="1"/>
        <v>5382.45</v>
      </c>
      <c r="R47">
        <f t="shared" si="5"/>
        <v>71.203304022742927</v>
      </c>
    </row>
    <row r="48" spans="2:18" ht="14.65" thickBot="1" x14ac:dyDescent="0.5">
      <c r="J48">
        <v>135</v>
      </c>
      <c r="K48" s="3">
        <v>3856.89</v>
      </c>
      <c r="L48">
        <f t="shared" si="0"/>
        <v>3133.42</v>
      </c>
      <c r="M48">
        <f t="shared" si="4"/>
        <v>20.277688795700385</v>
      </c>
      <c r="O48">
        <v>135</v>
      </c>
      <c r="P48" s="3">
        <v>5741.76</v>
      </c>
      <c r="Q48">
        <f t="shared" si="1"/>
        <v>4869.18</v>
      </c>
      <c r="R48">
        <f t="shared" si="5"/>
        <v>64.413362665971718</v>
      </c>
    </row>
    <row r="49" spans="2:18" ht="14.65" thickBot="1" x14ac:dyDescent="0.5">
      <c r="J49">
        <v>49</v>
      </c>
      <c r="K49" s="3">
        <v>26619.919999999998</v>
      </c>
      <c r="L49">
        <f t="shared" si="0"/>
        <v>25896.449999999997</v>
      </c>
      <c r="M49">
        <f>(L49/$L$49)*100</f>
        <v>100</v>
      </c>
      <c r="O49">
        <v>49</v>
      </c>
      <c r="P49" s="3">
        <v>13823.93</v>
      </c>
      <c r="Q49">
        <f t="shared" si="1"/>
        <v>12951.35</v>
      </c>
      <c r="R49">
        <f>(Q49/$Q$49)*100</f>
        <v>100</v>
      </c>
    </row>
    <row r="50" spans="2:18" ht="14.65" thickBot="1" x14ac:dyDescent="0.5">
      <c r="B50" s="2"/>
      <c r="J50">
        <v>49</v>
      </c>
      <c r="K50" s="3">
        <v>21677.33</v>
      </c>
      <c r="L50">
        <f t="shared" si="0"/>
        <v>20953.86</v>
      </c>
      <c r="M50">
        <f t="shared" ref="M50:M52" si="6">(L50/$L$49)*100</f>
        <v>80.914024895304195</v>
      </c>
      <c r="O50">
        <v>49</v>
      </c>
      <c r="P50" s="3">
        <v>15689.28</v>
      </c>
      <c r="Q50">
        <f t="shared" si="1"/>
        <v>14816.7</v>
      </c>
      <c r="R50">
        <f t="shared" ref="R50:R52" si="7">(Q50/$Q$49)*100</f>
        <v>114.40274565971886</v>
      </c>
    </row>
    <row r="51" spans="2:18" ht="14.65" thickBot="1" x14ac:dyDescent="0.5">
      <c r="B51" s="3"/>
      <c r="J51">
        <v>49</v>
      </c>
      <c r="K51" s="3">
        <v>22947.1</v>
      </c>
      <c r="L51">
        <f t="shared" si="0"/>
        <v>22223.629999999997</v>
      </c>
      <c r="M51">
        <f t="shared" si="6"/>
        <v>85.817283836201483</v>
      </c>
      <c r="O51">
        <v>49</v>
      </c>
      <c r="P51" s="3">
        <v>17285.189999999999</v>
      </c>
      <c r="Q51">
        <f t="shared" si="1"/>
        <v>16412.609999999997</v>
      </c>
      <c r="R51">
        <f t="shared" si="7"/>
        <v>126.72509043458788</v>
      </c>
    </row>
    <row r="52" spans="2:18" ht="14.65" thickBot="1" x14ac:dyDescent="0.5">
      <c r="B52" s="3"/>
      <c r="J52">
        <v>49</v>
      </c>
      <c r="K52" s="3">
        <v>21393.03</v>
      </c>
      <c r="L52">
        <f t="shared" si="0"/>
        <v>20669.559999999998</v>
      </c>
      <c r="M52">
        <f t="shared" si="6"/>
        <v>79.81619102232159</v>
      </c>
      <c r="O52">
        <v>49</v>
      </c>
      <c r="P52" s="3">
        <v>20460.09</v>
      </c>
      <c r="Q52">
        <f t="shared" si="1"/>
        <v>19587.509999999998</v>
      </c>
      <c r="R52">
        <f t="shared" si="7"/>
        <v>151.23913723279813</v>
      </c>
    </row>
    <row r="53" spans="2:18" ht="14.65" thickBot="1" x14ac:dyDescent="0.5">
      <c r="B53" s="3"/>
      <c r="I53" s="4"/>
      <c r="J53" s="4">
        <v>43</v>
      </c>
      <c r="K53" s="3">
        <v>7326.94</v>
      </c>
      <c r="L53">
        <f t="shared" si="0"/>
        <v>6603.4699999999993</v>
      </c>
      <c r="M53">
        <f>(L53/$L$53)*100</f>
        <v>100</v>
      </c>
      <c r="O53" s="4">
        <v>43</v>
      </c>
      <c r="P53" s="3">
        <v>4285.21</v>
      </c>
      <c r="Q53">
        <f t="shared" si="1"/>
        <v>3412.63</v>
      </c>
      <c r="R53">
        <f>(Q53/$Q$53)*100</f>
        <v>100</v>
      </c>
    </row>
    <row r="54" spans="2:18" ht="14.65" thickBot="1" x14ac:dyDescent="0.5">
      <c r="B54" s="3"/>
      <c r="I54" s="4"/>
      <c r="J54" s="4">
        <v>43</v>
      </c>
      <c r="K54" s="3">
        <v>5991.58</v>
      </c>
      <c r="L54">
        <f t="shared" si="0"/>
        <v>5268.11</v>
      </c>
      <c r="M54">
        <f t="shared" ref="M54:M56" si="8">(L54/$L$53)*100</f>
        <v>79.777904647102204</v>
      </c>
      <c r="O54" s="4">
        <v>43</v>
      </c>
      <c r="P54" s="3">
        <v>4593.01</v>
      </c>
      <c r="Q54">
        <f t="shared" si="1"/>
        <v>3720.4300000000003</v>
      </c>
      <c r="R54">
        <f t="shared" ref="R54:R56" si="9">(Q54/$Q$53)*100</f>
        <v>109.01943662219462</v>
      </c>
    </row>
    <row r="55" spans="2:18" ht="14.65" thickBot="1" x14ac:dyDescent="0.5">
      <c r="B55" s="3"/>
      <c r="I55" s="4"/>
      <c r="J55" s="4">
        <v>43</v>
      </c>
      <c r="K55" s="3">
        <v>6031.96</v>
      </c>
      <c r="L55">
        <f t="shared" si="0"/>
        <v>5308.49</v>
      </c>
      <c r="M55">
        <f t="shared" si="8"/>
        <v>80.38940132990686</v>
      </c>
      <c r="O55" s="4">
        <v>43</v>
      </c>
      <c r="P55" s="3">
        <v>5283.1</v>
      </c>
      <c r="Q55">
        <f t="shared" si="1"/>
        <v>4410.5200000000004</v>
      </c>
      <c r="R55">
        <f t="shared" si="9"/>
        <v>129.24108385614613</v>
      </c>
    </row>
    <row r="56" spans="2:18" ht="14.65" thickBot="1" x14ac:dyDescent="0.5">
      <c r="B56" s="3"/>
      <c r="I56" s="4"/>
      <c r="J56" s="4">
        <v>43</v>
      </c>
      <c r="K56" s="3">
        <v>5705.32</v>
      </c>
      <c r="L56">
        <f t="shared" si="0"/>
        <v>4981.8499999999995</v>
      </c>
      <c r="M56">
        <f t="shared" si="8"/>
        <v>75.442911075540593</v>
      </c>
      <c r="O56" s="4">
        <v>43</v>
      </c>
      <c r="P56" s="3">
        <v>5970.98</v>
      </c>
      <c r="Q56">
        <f t="shared" si="1"/>
        <v>5098.3999999999996</v>
      </c>
      <c r="R56">
        <f t="shared" si="9"/>
        <v>149.39797165236195</v>
      </c>
    </row>
    <row r="57" spans="2:18" ht="14.65" thickBot="1" x14ac:dyDescent="0.5">
      <c r="B57" s="3"/>
      <c r="I57" s="4"/>
      <c r="J57" s="4" t="s">
        <v>42</v>
      </c>
      <c r="K57" s="3">
        <v>6741.56</v>
      </c>
      <c r="L57">
        <f t="shared" si="0"/>
        <v>6018.09</v>
      </c>
      <c r="M57">
        <f>(L57/$L$57)*100</f>
        <v>100</v>
      </c>
      <c r="O57" s="4" t="s">
        <v>42</v>
      </c>
      <c r="P57" s="3">
        <v>4473.49</v>
      </c>
      <c r="Q57">
        <f t="shared" si="1"/>
        <v>3600.91</v>
      </c>
      <c r="R57">
        <f>(Q57/$Q$57)*100</f>
        <v>100</v>
      </c>
    </row>
    <row r="58" spans="2:18" ht="14.65" thickBot="1" x14ac:dyDescent="0.5">
      <c r="I58" s="4"/>
      <c r="J58" s="4" t="s">
        <v>42</v>
      </c>
      <c r="K58" s="3">
        <v>6056.78</v>
      </c>
      <c r="L58">
        <f t="shared" si="0"/>
        <v>5333.3099999999995</v>
      </c>
      <c r="M58">
        <f t="shared" ref="M58:M60" si="10">(L58/$L$57)*100</f>
        <v>88.62130676011823</v>
      </c>
      <c r="O58" s="4" t="s">
        <v>42</v>
      </c>
      <c r="P58" s="3">
        <v>5138.01</v>
      </c>
      <c r="Q58">
        <f t="shared" si="1"/>
        <v>4265.43</v>
      </c>
      <c r="R58">
        <f t="shared" ref="R58:R60" si="11">(Q58/$Q$57)*100</f>
        <v>118.45422407113759</v>
      </c>
    </row>
    <row r="59" spans="2:18" ht="14.65" thickBot="1" x14ac:dyDescent="0.5">
      <c r="I59" s="4"/>
      <c r="J59" s="4" t="s">
        <v>42</v>
      </c>
      <c r="K59" s="3">
        <v>6460.45</v>
      </c>
      <c r="L59">
        <f t="shared" si="0"/>
        <v>5736.98</v>
      </c>
      <c r="M59">
        <f t="shared" si="10"/>
        <v>95.328916649634678</v>
      </c>
      <c r="O59" s="4" t="s">
        <v>42</v>
      </c>
      <c r="P59" s="3">
        <v>5300.99</v>
      </c>
      <c r="Q59">
        <f t="shared" si="1"/>
        <v>4428.41</v>
      </c>
      <c r="R59">
        <f t="shared" si="11"/>
        <v>122.98030220138799</v>
      </c>
    </row>
    <row r="60" spans="2:18" ht="14.65" thickBot="1" x14ac:dyDescent="0.5">
      <c r="B60" s="2"/>
      <c r="I60" s="4"/>
      <c r="J60" s="4" t="s">
        <v>42</v>
      </c>
      <c r="K60" s="3">
        <v>7102.12</v>
      </c>
      <c r="L60">
        <f t="shared" si="0"/>
        <v>6378.65</v>
      </c>
      <c r="M60">
        <f t="shared" si="10"/>
        <v>105.99126965532253</v>
      </c>
      <c r="O60" s="4" t="s">
        <v>42</v>
      </c>
      <c r="P60" s="3">
        <v>6100.14</v>
      </c>
      <c r="Q60">
        <f t="shared" si="1"/>
        <v>5227.5600000000004</v>
      </c>
      <c r="R60">
        <f t="shared" si="11"/>
        <v>145.17330341497012</v>
      </c>
    </row>
    <row r="61" spans="2:18" ht="14.65" thickBot="1" x14ac:dyDescent="0.5">
      <c r="B61" s="3"/>
      <c r="I61" s="4"/>
      <c r="J61" s="4">
        <v>34</v>
      </c>
      <c r="K61" s="3">
        <v>21213.439999999999</v>
      </c>
      <c r="L61">
        <f t="shared" si="0"/>
        <v>20489.969999999998</v>
      </c>
      <c r="M61">
        <f>(L61/$L$61)*100</f>
        <v>100</v>
      </c>
      <c r="O61" s="4">
        <v>34</v>
      </c>
      <c r="P61" s="3">
        <v>11376.57</v>
      </c>
      <c r="Q61">
        <f t="shared" si="1"/>
        <v>10503.99</v>
      </c>
      <c r="R61">
        <f>(Q61/$Q$61)*100</f>
        <v>100</v>
      </c>
    </row>
    <row r="62" spans="2:18" ht="14.65" thickBot="1" x14ac:dyDescent="0.5">
      <c r="B62" s="3"/>
      <c r="J62">
        <v>34</v>
      </c>
      <c r="K62" s="3">
        <v>16258.86</v>
      </c>
      <c r="L62">
        <f t="shared" si="0"/>
        <v>15535.390000000001</v>
      </c>
      <c r="M62">
        <f t="shared" ref="M62:M64" si="12">(L62/$L$61)*100</f>
        <v>75.819486314523658</v>
      </c>
      <c r="O62">
        <v>34</v>
      </c>
      <c r="P62" s="3">
        <v>11939.31</v>
      </c>
      <c r="Q62">
        <f t="shared" si="1"/>
        <v>11066.73</v>
      </c>
      <c r="R62">
        <f t="shared" ref="R62:R64" si="13">(Q62/$Q$61)*100</f>
        <v>105.35739276217895</v>
      </c>
    </row>
    <row r="63" spans="2:18" ht="14.65" thickBot="1" x14ac:dyDescent="0.5">
      <c r="B63" s="3"/>
      <c r="J63">
        <v>34</v>
      </c>
      <c r="K63" s="3">
        <v>17279.84</v>
      </c>
      <c r="L63">
        <f t="shared" si="0"/>
        <v>16556.37</v>
      </c>
      <c r="M63">
        <f t="shared" si="12"/>
        <v>80.80231449826428</v>
      </c>
      <c r="O63">
        <v>34</v>
      </c>
      <c r="P63" s="3">
        <v>14136.14</v>
      </c>
      <c r="Q63">
        <f t="shared" si="1"/>
        <v>13263.56</v>
      </c>
      <c r="R63">
        <f t="shared" si="13"/>
        <v>126.27163582600515</v>
      </c>
    </row>
    <row r="64" spans="2:18" ht="14.65" thickBot="1" x14ac:dyDescent="0.5">
      <c r="B64" s="3"/>
      <c r="J64">
        <v>34</v>
      </c>
      <c r="K64" s="3">
        <v>19356.3</v>
      </c>
      <c r="L64">
        <f t="shared" si="0"/>
        <v>18632.829999999998</v>
      </c>
      <c r="M64">
        <f t="shared" si="12"/>
        <v>90.936345929252212</v>
      </c>
      <c r="O64">
        <v>34</v>
      </c>
      <c r="P64" s="3">
        <v>15866.14</v>
      </c>
      <c r="Q64">
        <f t="shared" si="1"/>
        <v>14993.56</v>
      </c>
      <c r="R64">
        <f t="shared" si="13"/>
        <v>142.74156772807285</v>
      </c>
    </row>
    <row r="65" spans="2:18" ht="14.65" thickBot="1" x14ac:dyDescent="0.5">
      <c r="B65" s="3"/>
      <c r="J65" t="s">
        <v>47</v>
      </c>
      <c r="K65" s="3">
        <v>6527.78</v>
      </c>
      <c r="L65">
        <f t="shared" si="0"/>
        <v>5804.3099999999995</v>
      </c>
      <c r="M65">
        <f>(L65/$L$65)*100</f>
        <v>100</v>
      </c>
      <c r="O65" t="s">
        <v>47</v>
      </c>
      <c r="P65" s="3">
        <v>4051.91</v>
      </c>
      <c r="Q65">
        <f t="shared" si="1"/>
        <v>3179.33</v>
      </c>
      <c r="R65">
        <f>(Q65/$Q$65)*100</f>
        <v>100</v>
      </c>
    </row>
    <row r="66" spans="2:18" ht="14.65" thickBot="1" x14ac:dyDescent="0.5">
      <c r="B66" s="3"/>
      <c r="J66" t="s">
        <v>47</v>
      </c>
      <c r="K66" s="3">
        <v>6618.95</v>
      </c>
      <c r="L66">
        <f t="shared" si="0"/>
        <v>5895.48</v>
      </c>
      <c r="M66">
        <f t="shared" ref="M66:M68" si="14">(L66/$L$65)*100</f>
        <v>101.57072933733727</v>
      </c>
      <c r="O66" t="s">
        <v>47</v>
      </c>
      <c r="P66" s="3">
        <v>3920.12</v>
      </c>
      <c r="Q66">
        <f t="shared" si="1"/>
        <v>3047.54</v>
      </c>
      <c r="R66">
        <f t="shared" ref="R66:R68" si="15">(Q66/$Q$65)*100</f>
        <v>95.854787014874205</v>
      </c>
    </row>
    <row r="67" spans="2:18" ht="14.65" thickBot="1" x14ac:dyDescent="0.5">
      <c r="B67" s="3"/>
      <c r="J67" t="s">
        <v>47</v>
      </c>
      <c r="K67" s="3">
        <v>6994.19</v>
      </c>
      <c r="L67">
        <f t="shared" si="0"/>
        <v>6270.7199999999993</v>
      </c>
      <c r="M67">
        <f t="shared" si="14"/>
        <v>108.03558045659175</v>
      </c>
      <c r="O67" t="s">
        <v>47</v>
      </c>
      <c r="P67" s="3">
        <v>4644.05</v>
      </c>
      <c r="Q67">
        <f t="shared" si="1"/>
        <v>3771.4700000000003</v>
      </c>
      <c r="R67">
        <f t="shared" si="15"/>
        <v>118.62467878452378</v>
      </c>
    </row>
    <row r="68" spans="2:18" ht="14.65" thickBot="1" x14ac:dyDescent="0.5">
      <c r="J68" t="s">
        <v>47</v>
      </c>
      <c r="K68" s="3">
        <v>6926.66</v>
      </c>
      <c r="L68">
        <f t="shared" si="0"/>
        <v>6203.19</v>
      </c>
      <c r="M68">
        <f t="shared" si="14"/>
        <v>106.87213467233832</v>
      </c>
      <c r="O68" t="s">
        <v>47</v>
      </c>
      <c r="P68" s="3">
        <v>5402.53</v>
      </c>
      <c r="Q68">
        <f t="shared" si="1"/>
        <v>4529.95</v>
      </c>
      <c r="R68">
        <f t="shared" si="15"/>
        <v>142.48127750186359</v>
      </c>
    </row>
    <row r="69" spans="2:18" ht="14.65" thickBot="1" x14ac:dyDescent="0.5">
      <c r="J69">
        <v>12</v>
      </c>
      <c r="K69">
        <v>22254.2</v>
      </c>
      <c r="L69">
        <f t="shared" ref="L69:L72" si="16">K69-$K$83</f>
        <v>21530.73</v>
      </c>
      <c r="M69">
        <f>(L69/$L$69)*100</f>
        <v>100</v>
      </c>
      <c r="O69">
        <v>12</v>
      </c>
      <c r="P69">
        <v>10718.73</v>
      </c>
      <c r="Q69">
        <f t="shared" ref="Q69:Q72" si="17">P69-$P$83</f>
        <v>9846.15</v>
      </c>
      <c r="R69">
        <f>(Q69/$Q$69)*100</f>
        <v>100</v>
      </c>
    </row>
    <row r="70" spans="2:18" ht="14.65" thickBot="1" x14ac:dyDescent="0.5">
      <c r="B70" s="2"/>
      <c r="J70">
        <v>12</v>
      </c>
      <c r="K70">
        <v>17800.79</v>
      </c>
      <c r="L70">
        <f t="shared" si="16"/>
        <v>17077.32</v>
      </c>
      <c r="M70">
        <f t="shared" ref="M70:M72" si="18">(L70/$L$69)*100</f>
        <v>79.316028764468271</v>
      </c>
      <c r="O70">
        <v>12</v>
      </c>
      <c r="P70">
        <v>12737.95</v>
      </c>
      <c r="Q70">
        <f t="shared" si="17"/>
        <v>11865.37</v>
      </c>
      <c r="R70">
        <f t="shared" ref="R70:R72" si="19">(Q70/$Q$69)*100</f>
        <v>120.50771113582468</v>
      </c>
    </row>
    <row r="71" spans="2:18" ht="14.65" thickBot="1" x14ac:dyDescent="0.5">
      <c r="B71" s="3"/>
      <c r="J71">
        <v>12</v>
      </c>
      <c r="K71">
        <v>22357.360000000001</v>
      </c>
      <c r="L71">
        <f t="shared" si="16"/>
        <v>21633.89</v>
      </c>
      <c r="M71">
        <f t="shared" si="18"/>
        <v>100.47912913310417</v>
      </c>
      <c r="O71">
        <v>12</v>
      </c>
      <c r="P71">
        <v>17602.349999999999</v>
      </c>
      <c r="Q71">
        <f t="shared" si="17"/>
        <v>16729.769999999997</v>
      </c>
      <c r="R71">
        <f t="shared" si="19"/>
        <v>169.91179293429408</v>
      </c>
    </row>
    <row r="72" spans="2:18" ht="14.65" thickBot="1" x14ac:dyDescent="0.5">
      <c r="B72" s="3"/>
      <c r="J72">
        <v>12</v>
      </c>
      <c r="K72">
        <v>19333.580000000002</v>
      </c>
      <c r="L72">
        <f t="shared" si="16"/>
        <v>18610.11</v>
      </c>
      <c r="M72">
        <f t="shared" si="18"/>
        <v>86.435109260113336</v>
      </c>
      <c r="O72">
        <v>12</v>
      </c>
      <c r="P72">
        <v>21613.08</v>
      </c>
      <c r="Q72">
        <f t="shared" si="17"/>
        <v>20740.5</v>
      </c>
      <c r="R72">
        <f t="shared" si="19"/>
        <v>210.64578540850994</v>
      </c>
    </row>
    <row r="73" spans="2:18" ht="14.65" thickBot="1" x14ac:dyDescent="0.5">
      <c r="B73" s="3"/>
    </row>
    <row r="74" spans="2:18" ht="14.65" thickBot="1" x14ac:dyDescent="0.5">
      <c r="B74" s="3"/>
    </row>
    <row r="75" spans="2:18" ht="14.65" thickBot="1" x14ac:dyDescent="0.5">
      <c r="B75" s="3"/>
    </row>
    <row r="76" spans="2:18" ht="14.65" thickBot="1" x14ac:dyDescent="0.5">
      <c r="B76" s="3"/>
    </row>
    <row r="77" spans="2:18" ht="14.65" thickBot="1" x14ac:dyDescent="0.5">
      <c r="B77" s="3"/>
    </row>
    <row r="83" spans="10:16" ht="14.65" thickBot="1" x14ac:dyDescent="0.5">
      <c r="J83" t="s">
        <v>6</v>
      </c>
      <c r="K83" s="3">
        <v>723.47</v>
      </c>
      <c r="O83" t="s">
        <v>6</v>
      </c>
      <c r="P83" s="3">
        <v>872.58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77"/>
  <sheetViews>
    <sheetView topLeftCell="B1" zoomScale="70" zoomScaleNormal="70" workbookViewId="0">
      <selection activeCell="P41" sqref="P41:P68"/>
    </sheetView>
  </sheetViews>
  <sheetFormatPr baseColWidth="10" defaultRowHeight="14.25" x14ac:dyDescent="0.45"/>
  <cols>
    <col min="1" max="1" width="17.86328125" customWidth="1"/>
    <col min="4" max="5" width="10.9296875" style="1"/>
  </cols>
  <sheetData>
    <row r="1" spans="12:16" x14ac:dyDescent="0.45">
      <c r="M1" t="s">
        <v>22</v>
      </c>
      <c r="N1" t="s">
        <v>23</v>
      </c>
      <c r="O1" t="s">
        <v>24</v>
      </c>
      <c r="P1" t="s">
        <v>25</v>
      </c>
    </row>
    <row r="2" spans="12:16" x14ac:dyDescent="0.45">
      <c r="L2" t="s">
        <v>8</v>
      </c>
      <c r="M2">
        <f>M41</f>
        <v>100</v>
      </c>
      <c r="N2">
        <f>M42</f>
        <v>46.875910966092491</v>
      </c>
      <c r="O2">
        <f>M43</f>
        <v>18.855045569999561</v>
      </c>
      <c r="P2">
        <f>M44</f>
        <v>9.3585417316776933</v>
      </c>
    </row>
    <row r="3" spans="12:16" x14ac:dyDescent="0.45">
      <c r="L3" t="s">
        <v>9</v>
      </c>
      <c r="M3">
        <f>R41</f>
        <v>100</v>
      </c>
      <c r="N3">
        <f>R42</f>
        <v>92.276386595204869</v>
      </c>
      <c r="O3">
        <f>R43</f>
        <v>76.593605366114829</v>
      </c>
      <c r="P3">
        <f>R44</f>
        <v>95.886643807258864</v>
      </c>
    </row>
    <row r="4" spans="12:16" x14ac:dyDescent="0.45">
      <c r="L4" t="s">
        <v>10</v>
      </c>
      <c r="M4">
        <f>M45</f>
        <v>100</v>
      </c>
      <c r="N4">
        <f>M46</f>
        <v>53.881048123258857</v>
      </c>
      <c r="O4">
        <f>M47</f>
        <v>26.167329534450101</v>
      </c>
      <c r="P4">
        <f>M48</f>
        <v>19.218838496513271</v>
      </c>
    </row>
    <row r="5" spans="12:16" x14ac:dyDescent="0.45">
      <c r="L5" t="s">
        <v>11</v>
      </c>
      <c r="M5">
        <f>R45</f>
        <v>100</v>
      </c>
      <c r="N5">
        <f>R46</f>
        <v>92.363474643580119</v>
      </c>
      <c r="O5">
        <f>R47</f>
        <v>75.770072144456861</v>
      </c>
      <c r="P5">
        <f>R48</f>
        <v>82.821647240277883</v>
      </c>
    </row>
    <row r="6" spans="12:16" x14ac:dyDescent="0.45">
      <c r="L6" t="s">
        <v>12</v>
      </c>
      <c r="M6">
        <f>M49</f>
        <v>100</v>
      </c>
      <c r="N6">
        <f>M50</f>
        <v>92.678857960209115</v>
      </c>
      <c r="O6">
        <f>M51</f>
        <v>91.888331907770208</v>
      </c>
      <c r="P6">
        <f>M52</f>
        <v>80.211201651470134</v>
      </c>
    </row>
    <row r="7" spans="12:16" x14ac:dyDescent="0.45">
      <c r="L7" t="s">
        <v>13</v>
      </c>
      <c r="M7">
        <f>R49</f>
        <v>100</v>
      </c>
      <c r="N7">
        <f>R50</f>
        <v>126.15629205638987</v>
      </c>
      <c r="O7">
        <f>R51</f>
        <v>133.48151142977463</v>
      </c>
      <c r="P7">
        <f>R52</f>
        <v>141.02401837232517</v>
      </c>
    </row>
    <row r="8" spans="12:16" x14ac:dyDescent="0.45">
      <c r="L8" t="s">
        <v>14</v>
      </c>
      <c r="M8">
        <f>M53</f>
        <v>100</v>
      </c>
      <c r="N8">
        <f>M54</f>
        <v>78.654220389943376</v>
      </c>
      <c r="O8">
        <f>M55</f>
        <v>77.456859978234007</v>
      </c>
      <c r="P8">
        <f>M56</f>
        <v>68.184868020585469</v>
      </c>
    </row>
    <row r="9" spans="12:16" x14ac:dyDescent="0.45">
      <c r="L9" t="s">
        <v>16</v>
      </c>
      <c r="M9">
        <f>R53</f>
        <v>100</v>
      </c>
      <c r="N9">
        <f>R54</f>
        <v>122.43777117676746</v>
      </c>
      <c r="O9">
        <f>R55</f>
        <v>156.88488387452963</v>
      </c>
      <c r="P9">
        <f>R56</f>
        <v>161.45623405963266</v>
      </c>
    </row>
    <row r="10" spans="12:16" x14ac:dyDescent="0.45">
      <c r="L10" t="s">
        <v>17</v>
      </c>
      <c r="M10">
        <f>M57</f>
        <v>100</v>
      </c>
      <c r="N10">
        <f>M58</f>
        <v>80.88150915828966</v>
      </c>
      <c r="O10">
        <f>M59</f>
        <v>79.657106330520278</v>
      </c>
      <c r="P10">
        <f>M60</f>
        <v>80.695223383126248</v>
      </c>
    </row>
    <row r="11" spans="12:16" x14ac:dyDescent="0.45">
      <c r="L11" t="s">
        <v>15</v>
      </c>
      <c r="M11">
        <f>R57</f>
        <v>100</v>
      </c>
      <c r="N11">
        <f>R58</f>
        <v>139.52878918316705</v>
      </c>
      <c r="O11">
        <f>R59</f>
        <v>183.45799361928391</v>
      </c>
      <c r="P11">
        <f>R60</f>
        <v>227.42847014736421</v>
      </c>
    </row>
    <row r="12" spans="12:16" x14ac:dyDescent="0.45">
      <c r="L12" t="s">
        <v>18</v>
      </c>
      <c r="M12">
        <f>M61</f>
        <v>100</v>
      </c>
      <c r="N12">
        <f>M62</f>
        <v>74.570495448186051</v>
      </c>
      <c r="O12">
        <f>M63</f>
        <v>80.542214192346734</v>
      </c>
      <c r="P12">
        <f>M64</f>
        <v>89.701212170416071</v>
      </c>
    </row>
    <row r="13" spans="12:16" x14ac:dyDescent="0.45">
      <c r="L13" t="s">
        <v>19</v>
      </c>
      <c r="M13">
        <f>R61</f>
        <v>100</v>
      </c>
      <c r="N13">
        <f>R62</f>
        <v>119.86542530341535</v>
      </c>
      <c r="O13">
        <f>R63</f>
        <v>153.90168545286758</v>
      </c>
      <c r="P13">
        <f>R64</f>
        <v>157.93112624866151</v>
      </c>
    </row>
    <row r="14" spans="12:16" x14ac:dyDescent="0.45">
      <c r="L14" t="s">
        <v>20</v>
      </c>
      <c r="M14">
        <f>M65</f>
        <v>100</v>
      </c>
      <c r="N14">
        <f>M66</f>
        <v>77.040228968453036</v>
      </c>
      <c r="O14">
        <f>M67</f>
        <v>112.17192352639256</v>
      </c>
      <c r="P14">
        <f>M68</f>
        <v>137.7035299303177</v>
      </c>
    </row>
    <row r="15" spans="12:16" x14ac:dyDescent="0.45">
      <c r="L15" t="s">
        <v>21</v>
      </c>
      <c r="M15">
        <f>R65</f>
        <v>100</v>
      </c>
      <c r="N15">
        <f>R66</f>
        <v>120.596652771729</v>
      </c>
      <c r="O15">
        <f>R67</f>
        <v>169.71871392328063</v>
      </c>
      <c r="P15">
        <f>R68</f>
        <v>203.13638468929955</v>
      </c>
    </row>
    <row r="34" spans="2:18" x14ac:dyDescent="0.45">
      <c r="L34" t="s">
        <v>1</v>
      </c>
      <c r="Q34" t="s">
        <v>26</v>
      </c>
    </row>
    <row r="37" spans="2:18" x14ac:dyDescent="0.45">
      <c r="F37" s="1"/>
      <c r="K37" t="s">
        <v>0</v>
      </c>
      <c r="L37" t="s">
        <v>3</v>
      </c>
      <c r="M37" t="s">
        <v>7</v>
      </c>
      <c r="P37" t="s">
        <v>0</v>
      </c>
      <c r="Q37" t="s">
        <v>3</v>
      </c>
      <c r="R37" t="s">
        <v>7</v>
      </c>
    </row>
    <row r="39" spans="2:18" ht="14.65" thickBot="1" x14ac:dyDescent="0.5"/>
    <row r="40" spans="2:18" ht="14.65" thickBot="1" x14ac:dyDescent="0.5">
      <c r="B40" s="2"/>
      <c r="K40" s="2" t="s">
        <v>2</v>
      </c>
      <c r="P40" s="2" t="s">
        <v>2</v>
      </c>
    </row>
    <row r="41" spans="2:18" ht="14.65" thickBot="1" x14ac:dyDescent="0.5">
      <c r="B41" s="3"/>
      <c r="J41">
        <v>190</v>
      </c>
      <c r="K41" s="2">
        <v>28998.12</v>
      </c>
      <c r="L41">
        <f>K41-$K$69</f>
        <v>28232.39</v>
      </c>
      <c r="M41">
        <f>(L41/$L$41)*100</f>
        <v>100</v>
      </c>
      <c r="O41">
        <v>190</v>
      </c>
      <c r="P41" s="2">
        <v>20209.22</v>
      </c>
      <c r="Q41">
        <f>P41-$P$69</f>
        <v>19443.490000000002</v>
      </c>
      <c r="R41">
        <f>(Q41/$Q$41)*100</f>
        <v>100</v>
      </c>
    </row>
    <row r="42" spans="2:18" ht="14.65" thickBot="1" x14ac:dyDescent="0.5">
      <c r="B42" s="3"/>
      <c r="J42">
        <v>190</v>
      </c>
      <c r="K42" s="3">
        <v>13999.92</v>
      </c>
      <c r="L42">
        <f t="shared" ref="L42:L68" si="0">K42-$K$69</f>
        <v>13234.19</v>
      </c>
      <c r="M42">
        <f t="shared" ref="M42:M44" si="1">(L42/$L$41)*100</f>
        <v>46.875910966092491</v>
      </c>
      <c r="O42">
        <v>190</v>
      </c>
      <c r="P42" s="3">
        <v>18707.48</v>
      </c>
      <c r="Q42">
        <f t="shared" ref="Q42:Q68" si="2">P42-$P$69</f>
        <v>17941.75</v>
      </c>
      <c r="R42">
        <f t="shared" ref="R42:R44" si="3">(Q42/$Q$41)*100</f>
        <v>92.276386595204869</v>
      </c>
    </row>
    <row r="43" spans="2:18" ht="14.65" thickBot="1" x14ac:dyDescent="0.5">
      <c r="B43" s="3"/>
      <c r="J43">
        <v>190</v>
      </c>
      <c r="K43" s="3">
        <v>6088.96</v>
      </c>
      <c r="L43">
        <f t="shared" si="0"/>
        <v>5323.23</v>
      </c>
      <c r="M43">
        <f t="shared" si="1"/>
        <v>18.855045569999561</v>
      </c>
      <c r="O43">
        <v>190</v>
      </c>
      <c r="P43" s="3">
        <v>15658.2</v>
      </c>
      <c r="Q43">
        <f t="shared" si="2"/>
        <v>14892.470000000001</v>
      </c>
      <c r="R43">
        <f t="shared" si="3"/>
        <v>76.593605366114829</v>
      </c>
    </row>
    <row r="44" spans="2:18" ht="14.65" thickBot="1" x14ac:dyDescent="0.5">
      <c r="B44" s="3"/>
      <c r="J44">
        <v>190</v>
      </c>
      <c r="K44" s="3">
        <v>3407.87</v>
      </c>
      <c r="L44">
        <f t="shared" si="0"/>
        <v>2642.14</v>
      </c>
      <c r="M44">
        <f t="shared" si="1"/>
        <v>9.3585417316776933</v>
      </c>
      <c r="O44">
        <v>190</v>
      </c>
      <c r="P44" s="3">
        <v>19409.439999999999</v>
      </c>
      <c r="Q44">
        <f t="shared" si="2"/>
        <v>18643.71</v>
      </c>
      <c r="R44">
        <f t="shared" si="3"/>
        <v>95.886643807258864</v>
      </c>
    </row>
    <row r="45" spans="2:18" ht="14.65" thickBot="1" x14ac:dyDescent="0.5">
      <c r="B45" s="3"/>
      <c r="J45">
        <v>135</v>
      </c>
      <c r="K45" s="3">
        <v>19869.59</v>
      </c>
      <c r="L45">
        <f t="shared" si="0"/>
        <v>19103.86</v>
      </c>
      <c r="M45">
        <f>(L45/$L$45)*100</f>
        <v>100</v>
      </c>
      <c r="O45">
        <v>135</v>
      </c>
      <c r="P45" s="3">
        <v>17674.86</v>
      </c>
      <c r="Q45">
        <f t="shared" si="2"/>
        <v>16909.13</v>
      </c>
      <c r="R45">
        <f>(Q45/$Q$45)*100</f>
        <v>100</v>
      </c>
    </row>
    <row r="46" spans="2:18" ht="14.65" thickBot="1" x14ac:dyDescent="0.5">
      <c r="B46" s="3"/>
      <c r="J46">
        <v>135</v>
      </c>
      <c r="K46" s="3">
        <v>11059.09</v>
      </c>
      <c r="L46">
        <f t="shared" si="0"/>
        <v>10293.36</v>
      </c>
      <c r="M46">
        <f t="shared" ref="M46:M48" si="4">(L46/$L$45)*100</f>
        <v>53.881048123258857</v>
      </c>
      <c r="O46">
        <v>135</v>
      </c>
      <c r="P46" s="3">
        <v>16383.59</v>
      </c>
      <c r="Q46">
        <f t="shared" si="2"/>
        <v>15617.86</v>
      </c>
      <c r="R46">
        <f t="shared" ref="R46:R48" si="5">(Q46/$Q$45)*100</f>
        <v>92.363474643580119</v>
      </c>
    </row>
    <row r="47" spans="2:18" ht="14.65" thickBot="1" x14ac:dyDescent="0.5">
      <c r="B47" s="3"/>
      <c r="J47">
        <v>135</v>
      </c>
      <c r="K47" s="3">
        <v>5764.7</v>
      </c>
      <c r="L47">
        <f t="shared" si="0"/>
        <v>4998.9699999999993</v>
      </c>
      <c r="M47">
        <f t="shared" si="4"/>
        <v>26.167329534450101</v>
      </c>
      <c r="O47">
        <v>135</v>
      </c>
      <c r="P47" s="3">
        <v>13577.79</v>
      </c>
      <c r="Q47">
        <f t="shared" si="2"/>
        <v>12812.060000000001</v>
      </c>
      <c r="R47">
        <f t="shared" si="5"/>
        <v>75.770072144456861</v>
      </c>
    </row>
    <row r="48" spans="2:18" ht="14.65" thickBot="1" x14ac:dyDescent="0.5">
      <c r="J48">
        <v>135</v>
      </c>
      <c r="K48" s="3">
        <v>4437.2700000000004</v>
      </c>
      <c r="L48">
        <f t="shared" si="0"/>
        <v>3671.5400000000004</v>
      </c>
      <c r="M48">
        <f t="shared" si="4"/>
        <v>19.218838496513271</v>
      </c>
      <c r="O48">
        <v>135</v>
      </c>
      <c r="P48" s="3">
        <v>14770.15</v>
      </c>
      <c r="Q48">
        <f t="shared" si="2"/>
        <v>14004.42</v>
      </c>
      <c r="R48">
        <f t="shared" si="5"/>
        <v>82.821647240277883</v>
      </c>
    </row>
    <row r="49" spans="2:18" ht="14.65" thickBot="1" x14ac:dyDescent="0.5">
      <c r="J49">
        <v>49</v>
      </c>
      <c r="K49" s="3">
        <v>38937.78</v>
      </c>
      <c r="L49">
        <f t="shared" si="0"/>
        <v>38172.049999999996</v>
      </c>
      <c r="M49">
        <f>(L49/$L$49)*100</f>
        <v>100</v>
      </c>
      <c r="O49">
        <v>49</v>
      </c>
      <c r="P49" s="3">
        <v>31089.599999999999</v>
      </c>
      <c r="Q49">
        <f t="shared" si="2"/>
        <v>30323.87</v>
      </c>
      <c r="R49">
        <f>(Q49/$Q$49)*100</f>
        <v>100</v>
      </c>
    </row>
    <row r="50" spans="2:18" ht="14.65" thickBot="1" x14ac:dyDescent="0.5">
      <c r="B50" s="2"/>
      <c r="J50">
        <v>49</v>
      </c>
      <c r="K50" s="3">
        <v>36143.15</v>
      </c>
      <c r="L50">
        <f t="shared" si="0"/>
        <v>35377.42</v>
      </c>
      <c r="M50">
        <f t="shared" ref="M50:M52" si="6">(L50/$L$49)*100</f>
        <v>92.678857960209115</v>
      </c>
      <c r="O50">
        <v>49</v>
      </c>
      <c r="P50" s="3">
        <v>39021.199999999997</v>
      </c>
      <c r="Q50">
        <f t="shared" si="2"/>
        <v>38255.469999999994</v>
      </c>
      <c r="R50">
        <f t="shared" ref="R50:R52" si="7">(Q50/$Q$49)*100</f>
        <v>126.15629205638987</v>
      </c>
    </row>
    <row r="51" spans="2:18" ht="14.65" thickBot="1" x14ac:dyDescent="0.5">
      <c r="B51" s="3"/>
      <c r="J51">
        <v>49</v>
      </c>
      <c r="K51" s="3">
        <v>35841.39</v>
      </c>
      <c r="L51">
        <f t="shared" si="0"/>
        <v>35075.659999999996</v>
      </c>
      <c r="M51">
        <f t="shared" si="6"/>
        <v>91.888331907770208</v>
      </c>
      <c r="O51">
        <v>49</v>
      </c>
      <c r="P51" s="3">
        <v>41242.49</v>
      </c>
      <c r="Q51">
        <f t="shared" si="2"/>
        <v>40476.759999999995</v>
      </c>
      <c r="R51">
        <f t="shared" si="7"/>
        <v>133.48151142977463</v>
      </c>
    </row>
    <row r="52" spans="2:18" ht="14.65" thickBot="1" x14ac:dyDescent="0.5">
      <c r="B52" s="3"/>
      <c r="J52">
        <v>49</v>
      </c>
      <c r="K52" s="3">
        <v>31383.99</v>
      </c>
      <c r="L52">
        <f t="shared" si="0"/>
        <v>30618.260000000002</v>
      </c>
      <c r="M52">
        <f t="shared" si="6"/>
        <v>80.211201651470134</v>
      </c>
      <c r="O52">
        <v>49</v>
      </c>
      <c r="P52" s="3">
        <v>43529.67</v>
      </c>
      <c r="Q52">
        <f t="shared" si="2"/>
        <v>42763.939999999995</v>
      </c>
      <c r="R52">
        <f t="shared" si="7"/>
        <v>141.02401837232517</v>
      </c>
    </row>
    <row r="53" spans="2:18" ht="14.65" thickBot="1" x14ac:dyDescent="0.5">
      <c r="B53" s="3"/>
      <c r="I53" s="4"/>
      <c r="J53" s="4" t="s">
        <v>4</v>
      </c>
      <c r="K53" s="3">
        <v>9439.81</v>
      </c>
      <c r="L53">
        <f t="shared" si="0"/>
        <v>8674.08</v>
      </c>
      <c r="M53">
        <f>(L53/$L$53)*100</f>
        <v>100</v>
      </c>
      <c r="O53" s="4" t="s">
        <v>4</v>
      </c>
      <c r="P53" s="3">
        <v>6670.55</v>
      </c>
      <c r="Q53">
        <f t="shared" si="2"/>
        <v>5904.82</v>
      </c>
      <c r="R53">
        <f>(Q53/$Q$53)*100</f>
        <v>100</v>
      </c>
    </row>
    <row r="54" spans="2:18" ht="14.65" thickBot="1" x14ac:dyDescent="0.5">
      <c r="B54" s="3"/>
      <c r="I54" s="4"/>
      <c r="J54" s="4" t="s">
        <v>4</v>
      </c>
      <c r="K54" s="3">
        <v>7588.26</v>
      </c>
      <c r="L54">
        <f t="shared" si="0"/>
        <v>6822.5300000000007</v>
      </c>
      <c r="M54">
        <f t="shared" ref="M54:M56" si="8">(L54/$L$53)*100</f>
        <v>78.654220389943376</v>
      </c>
      <c r="O54" s="4" t="s">
        <v>4</v>
      </c>
      <c r="P54" s="3">
        <v>7995.46</v>
      </c>
      <c r="Q54">
        <f t="shared" si="2"/>
        <v>7229.73</v>
      </c>
      <c r="R54">
        <f t="shared" ref="R54:R56" si="9">(Q54/$Q$53)*100</f>
        <v>122.43777117676746</v>
      </c>
    </row>
    <row r="55" spans="2:18" ht="14.65" thickBot="1" x14ac:dyDescent="0.5">
      <c r="B55" s="3"/>
      <c r="I55" s="4"/>
      <c r="J55" s="4" t="s">
        <v>4</v>
      </c>
      <c r="K55" s="3">
        <v>7484.4</v>
      </c>
      <c r="L55">
        <f t="shared" si="0"/>
        <v>6718.67</v>
      </c>
      <c r="M55">
        <f t="shared" si="8"/>
        <v>77.456859978234007</v>
      </c>
      <c r="O55" s="4" t="s">
        <v>4</v>
      </c>
      <c r="P55" s="3">
        <v>10029.5</v>
      </c>
      <c r="Q55">
        <f t="shared" si="2"/>
        <v>9263.77</v>
      </c>
      <c r="R55">
        <f t="shared" si="9"/>
        <v>156.88488387452963</v>
      </c>
    </row>
    <row r="56" spans="2:18" ht="14.65" thickBot="1" x14ac:dyDescent="0.5">
      <c r="B56" s="3"/>
      <c r="I56" s="4"/>
      <c r="J56" s="4" t="s">
        <v>4</v>
      </c>
      <c r="K56" s="3">
        <v>6680.14</v>
      </c>
      <c r="L56">
        <f t="shared" si="0"/>
        <v>5914.41</v>
      </c>
      <c r="M56">
        <f t="shared" si="8"/>
        <v>68.184868020585469</v>
      </c>
      <c r="O56" s="4" t="s">
        <v>4</v>
      </c>
      <c r="P56" s="3">
        <v>10299.43</v>
      </c>
      <c r="Q56">
        <f t="shared" si="2"/>
        <v>9533.7000000000007</v>
      </c>
      <c r="R56">
        <f t="shared" si="9"/>
        <v>161.45623405963266</v>
      </c>
    </row>
    <row r="57" spans="2:18" ht="14.65" thickBot="1" x14ac:dyDescent="0.5">
      <c r="B57" s="3"/>
      <c r="I57" s="4"/>
      <c r="J57" s="4" t="s">
        <v>5</v>
      </c>
      <c r="K57" s="3">
        <v>7336.28</v>
      </c>
      <c r="L57">
        <f t="shared" si="0"/>
        <v>6570.5499999999993</v>
      </c>
      <c r="M57">
        <f>(L57/$L$57)*100</f>
        <v>100</v>
      </c>
      <c r="O57" s="4" t="s">
        <v>5</v>
      </c>
      <c r="P57" s="3">
        <v>4715.13</v>
      </c>
      <c r="Q57">
        <f t="shared" si="2"/>
        <v>3949.4</v>
      </c>
      <c r="R57">
        <f>(Q57/$Q$57)*100</f>
        <v>100</v>
      </c>
    </row>
    <row r="58" spans="2:18" ht="14.65" thickBot="1" x14ac:dyDescent="0.5">
      <c r="I58" s="4"/>
      <c r="J58" s="4" t="s">
        <v>5</v>
      </c>
      <c r="K58" s="3">
        <v>6080.09</v>
      </c>
      <c r="L58">
        <f t="shared" si="0"/>
        <v>5314.3600000000006</v>
      </c>
      <c r="M58">
        <f t="shared" ref="M58:M60" si="10">(L58/$L$57)*100</f>
        <v>80.88150915828966</v>
      </c>
      <c r="O58" s="4" t="s">
        <v>5</v>
      </c>
      <c r="P58" s="3">
        <v>6276.28</v>
      </c>
      <c r="Q58">
        <f t="shared" si="2"/>
        <v>5510.5499999999993</v>
      </c>
      <c r="R58">
        <f t="shared" ref="R58:R60" si="11">(Q58/$Q$57)*100</f>
        <v>139.52878918316705</v>
      </c>
    </row>
    <row r="59" spans="2:18" ht="14.65" thickBot="1" x14ac:dyDescent="0.5">
      <c r="I59" s="4"/>
      <c r="J59" s="4" t="s">
        <v>5</v>
      </c>
      <c r="K59" s="3">
        <v>5999.64</v>
      </c>
      <c r="L59">
        <f t="shared" si="0"/>
        <v>5233.91</v>
      </c>
      <c r="M59">
        <f t="shared" si="10"/>
        <v>79.657106330520278</v>
      </c>
      <c r="O59" s="4" t="s">
        <v>5</v>
      </c>
      <c r="P59" s="3">
        <v>8011.22</v>
      </c>
      <c r="Q59">
        <f t="shared" si="2"/>
        <v>7245.49</v>
      </c>
      <c r="R59">
        <f t="shared" si="11"/>
        <v>183.45799361928391</v>
      </c>
    </row>
    <row r="60" spans="2:18" ht="14.65" thickBot="1" x14ac:dyDescent="0.5">
      <c r="B60" s="2"/>
      <c r="I60" s="4"/>
      <c r="J60" s="4" t="s">
        <v>5</v>
      </c>
      <c r="K60" s="3">
        <v>6067.85</v>
      </c>
      <c r="L60">
        <f t="shared" si="0"/>
        <v>5302.1200000000008</v>
      </c>
      <c r="M60">
        <f t="shared" si="10"/>
        <v>80.695223383126248</v>
      </c>
      <c r="O60" s="4" t="s">
        <v>5</v>
      </c>
      <c r="P60" s="3">
        <v>9747.7900000000009</v>
      </c>
      <c r="Q60">
        <f t="shared" si="2"/>
        <v>8982.0600000000013</v>
      </c>
      <c r="R60">
        <f t="shared" si="11"/>
        <v>227.42847014736421</v>
      </c>
    </row>
    <row r="61" spans="2:18" ht="14.65" thickBot="1" x14ac:dyDescent="0.5">
      <c r="B61" s="3"/>
      <c r="I61" s="4"/>
      <c r="J61" s="4">
        <v>40</v>
      </c>
      <c r="K61" s="3">
        <v>24045.46</v>
      </c>
      <c r="L61">
        <f t="shared" si="0"/>
        <v>23279.73</v>
      </c>
      <c r="M61">
        <f>(L61/$L$61)*100</f>
        <v>100</v>
      </c>
      <c r="O61" s="4">
        <v>40</v>
      </c>
      <c r="P61" s="3">
        <v>18201.400000000001</v>
      </c>
      <c r="Q61">
        <f t="shared" si="2"/>
        <v>17435.670000000002</v>
      </c>
      <c r="R61">
        <f>(Q61/$Q$61)*100</f>
        <v>100</v>
      </c>
    </row>
    <row r="62" spans="2:18" ht="14.65" thickBot="1" x14ac:dyDescent="0.5">
      <c r="B62" s="3"/>
      <c r="J62">
        <v>40</v>
      </c>
      <c r="K62" s="3">
        <v>18125.54</v>
      </c>
      <c r="L62">
        <f t="shared" si="0"/>
        <v>17359.810000000001</v>
      </c>
      <c r="M62">
        <f t="shared" ref="M62:M64" si="12">(L62/$L$61)*100</f>
        <v>74.570495448186051</v>
      </c>
      <c r="O62">
        <v>40</v>
      </c>
      <c r="P62" s="3">
        <v>21665.07</v>
      </c>
      <c r="Q62">
        <f t="shared" si="2"/>
        <v>20899.34</v>
      </c>
      <c r="R62">
        <f t="shared" ref="R62:R64" si="13">(Q62/$Q$61)*100</f>
        <v>119.86542530341535</v>
      </c>
    </row>
    <row r="63" spans="2:18" ht="14.65" thickBot="1" x14ac:dyDescent="0.5">
      <c r="B63" s="3"/>
      <c r="J63">
        <v>40</v>
      </c>
      <c r="K63" s="3">
        <v>19515.740000000002</v>
      </c>
      <c r="L63">
        <f t="shared" si="0"/>
        <v>18750.010000000002</v>
      </c>
      <c r="M63">
        <f t="shared" si="12"/>
        <v>80.542214192346734</v>
      </c>
      <c r="O63">
        <v>40</v>
      </c>
      <c r="P63" s="3">
        <v>27599.52</v>
      </c>
      <c r="Q63">
        <f t="shared" si="2"/>
        <v>26833.79</v>
      </c>
      <c r="R63">
        <f t="shared" si="13"/>
        <v>153.90168545286758</v>
      </c>
    </row>
    <row r="64" spans="2:18" ht="14.65" thickBot="1" x14ac:dyDescent="0.5">
      <c r="B64" s="3"/>
      <c r="J64">
        <v>40</v>
      </c>
      <c r="K64" s="3">
        <v>21647.93</v>
      </c>
      <c r="L64">
        <f t="shared" si="0"/>
        <v>20882.2</v>
      </c>
      <c r="M64">
        <f t="shared" si="12"/>
        <v>89.701212170416071</v>
      </c>
      <c r="O64">
        <v>40</v>
      </c>
      <c r="P64" s="3">
        <v>28302.080000000002</v>
      </c>
      <c r="Q64">
        <f t="shared" si="2"/>
        <v>27536.350000000002</v>
      </c>
      <c r="R64">
        <f t="shared" si="13"/>
        <v>157.93112624866151</v>
      </c>
    </row>
    <row r="65" spans="2:18" ht="14.65" thickBot="1" x14ac:dyDescent="0.5">
      <c r="B65" s="3"/>
      <c r="J65">
        <v>34</v>
      </c>
      <c r="K65" s="3">
        <v>4214.24</v>
      </c>
      <c r="L65">
        <f t="shared" si="0"/>
        <v>3448.5099999999998</v>
      </c>
      <c r="M65">
        <f>(L65/$L$65)*100</f>
        <v>100</v>
      </c>
      <c r="O65">
        <v>34</v>
      </c>
      <c r="P65" s="3">
        <v>3658.87</v>
      </c>
      <c r="Q65">
        <f t="shared" si="2"/>
        <v>2893.14</v>
      </c>
      <c r="R65">
        <f>(Q65/$Q$65)*100</f>
        <v>100</v>
      </c>
    </row>
    <row r="66" spans="2:18" ht="14.65" thickBot="1" x14ac:dyDescent="0.5">
      <c r="B66" s="3"/>
      <c r="J66">
        <v>34</v>
      </c>
      <c r="K66" s="3">
        <v>3422.47</v>
      </c>
      <c r="L66">
        <f t="shared" si="0"/>
        <v>2656.74</v>
      </c>
      <c r="M66">
        <f t="shared" ref="M66:M68" si="14">(L66/$L$65)*100</f>
        <v>77.040228968453036</v>
      </c>
      <c r="O66">
        <v>34</v>
      </c>
      <c r="P66" s="3">
        <v>4254.76</v>
      </c>
      <c r="Q66">
        <f t="shared" si="2"/>
        <v>3489.03</v>
      </c>
      <c r="R66">
        <f t="shared" ref="R66:R68" si="15">(Q66/$Q$65)*100</f>
        <v>120.596652771729</v>
      </c>
    </row>
    <row r="67" spans="2:18" ht="14.65" thickBot="1" x14ac:dyDescent="0.5">
      <c r="B67" s="3"/>
      <c r="J67">
        <v>34</v>
      </c>
      <c r="K67" s="3">
        <v>4633.99</v>
      </c>
      <c r="L67">
        <f t="shared" si="0"/>
        <v>3868.2599999999998</v>
      </c>
      <c r="M67">
        <f t="shared" si="14"/>
        <v>112.17192352639256</v>
      </c>
      <c r="O67">
        <v>34</v>
      </c>
      <c r="P67" s="3">
        <v>5675.93</v>
      </c>
      <c r="Q67">
        <f t="shared" si="2"/>
        <v>4910.2000000000007</v>
      </c>
      <c r="R67">
        <f t="shared" si="15"/>
        <v>169.71871392328063</v>
      </c>
    </row>
    <row r="68" spans="2:18" ht="14.65" thickBot="1" x14ac:dyDescent="0.5">
      <c r="J68">
        <v>34</v>
      </c>
      <c r="K68" s="3">
        <v>5514.45</v>
      </c>
      <c r="L68">
        <f t="shared" si="0"/>
        <v>4748.7199999999993</v>
      </c>
      <c r="M68">
        <f t="shared" si="14"/>
        <v>137.7035299303177</v>
      </c>
      <c r="O68">
        <v>34</v>
      </c>
      <c r="P68" s="3">
        <v>6642.75</v>
      </c>
      <c r="Q68">
        <f t="shared" si="2"/>
        <v>5877.02</v>
      </c>
      <c r="R68">
        <f t="shared" si="15"/>
        <v>203.13638468929955</v>
      </c>
    </row>
    <row r="69" spans="2:18" ht="14.65" thickBot="1" x14ac:dyDescent="0.5">
      <c r="J69" t="s">
        <v>6</v>
      </c>
      <c r="K69" s="3">
        <v>765.73</v>
      </c>
      <c r="O69" t="s">
        <v>6</v>
      </c>
      <c r="P69" s="3">
        <v>765.73</v>
      </c>
    </row>
    <row r="70" spans="2:18" ht="14.65" thickBot="1" x14ac:dyDescent="0.5">
      <c r="B70" s="2"/>
    </row>
    <row r="71" spans="2:18" ht="14.65" thickBot="1" x14ac:dyDescent="0.5">
      <c r="B71" s="3"/>
    </row>
    <row r="72" spans="2:18" ht="14.65" thickBot="1" x14ac:dyDescent="0.5">
      <c r="B72" s="3"/>
    </row>
    <row r="73" spans="2:18" ht="14.65" thickBot="1" x14ac:dyDescent="0.5">
      <c r="B73" s="3"/>
    </row>
    <row r="74" spans="2:18" ht="14.65" thickBot="1" x14ac:dyDescent="0.5">
      <c r="B74" s="3"/>
    </row>
    <row r="75" spans="2:18" ht="14.65" thickBot="1" x14ac:dyDescent="0.5">
      <c r="B75" s="3"/>
    </row>
    <row r="76" spans="2:18" ht="14.65" thickBot="1" x14ac:dyDescent="0.5">
      <c r="B76" s="3"/>
    </row>
    <row r="77" spans="2:18" ht="14.65" thickBot="1" x14ac:dyDescent="0.5">
      <c r="B77" s="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77"/>
  <sheetViews>
    <sheetView zoomScale="70" zoomScaleNormal="70" workbookViewId="0">
      <selection activeCell="U35" sqref="U35"/>
    </sheetView>
  </sheetViews>
  <sheetFormatPr baseColWidth="10" defaultRowHeight="14.25" x14ac:dyDescent="0.45"/>
  <cols>
    <col min="1" max="1" width="17.86328125" customWidth="1"/>
    <col min="4" max="5" width="10.9296875" style="1"/>
    <col min="11" max="11" width="11.1328125" bestFit="1" customWidth="1"/>
    <col min="16" max="16" width="11.1328125" bestFit="1" customWidth="1"/>
  </cols>
  <sheetData>
    <row r="1" spans="12:16" x14ac:dyDescent="0.45">
      <c r="M1" t="s">
        <v>22</v>
      </c>
      <c r="N1" t="s">
        <v>23</v>
      </c>
      <c r="O1" t="s">
        <v>24</v>
      </c>
      <c r="P1" t="s">
        <v>25</v>
      </c>
    </row>
    <row r="2" spans="12:16" x14ac:dyDescent="0.45">
      <c r="L2" t="s">
        <v>8</v>
      </c>
      <c r="M2">
        <f>L41</f>
        <v>100</v>
      </c>
      <c r="N2">
        <f>L42</f>
        <v>69.331472030487845</v>
      </c>
      <c r="O2">
        <f>L43</f>
        <v>28.153870558299182</v>
      </c>
      <c r="P2">
        <f>L44</f>
        <v>13.716017425887477</v>
      </c>
    </row>
    <row r="3" spans="12:16" x14ac:dyDescent="0.45">
      <c r="L3" t="s">
        <v>9</v>
      </c>
      <c r="M3">
        <f>Q41</f>
        <v>100</v>
      </c>
      <c r="N3">
        <f>Q42</f>
        <v>91.504933975273943</v>
      </c>
      <c r="O3">
        <f>Q43</f>
        <v>89.585932747987869</v>
      </c>
      <c r="P3">
        <f>Q44</f>
        <v>81.107460296882223</v>
      </c>
    </row>
    <row r="4" spans="12:16" x14ac:dyDescent="0.45">
      <c r="L4" t="s">
        <v>10</v>
      </c>
      <c r="M4">
        <f>L45</f>
        <v>100</v>
      </c>
      <c r="N4">
        <f>L46</f>
        <v>72.213453265147308</v>
      </c>
      <c r="O4">
        <f>L47</f>
        <v>31.371104984325388</v>
      </c>
      <c r="P4">
        <f>L48</f>
        <v>19.745117954891008</v>
      </c>
    </row>
    <row r="5" spans="12:16" x14ac:dyDescent="0.45">
      <c r="L5" t="s">
        <v>11</v>
      </c>
      <c r="M5">
        <f>Q45</f>
        <v>100</v>
      </c>
      <c r="N5">
        <f>Q46</f>
        <v>97.346057164538919</v>
      </c>
      <c r="O5">
        <f>Q47</f>
        <v>83.177945088602229</v>
      </c>
      <c r="P5">
        <f>Q48</f>
        <v>73.784800865680438</v>
      </c>
    </row>
    <row r="6" spans="12:16" x14ac:dyDescent="0.45">
      <c r="L6" t="s">
        <v>12</v>
      </c>
      <c r="M6">
        <f>L49</f>
        <v>100</v>
      </c>
      <c r="N6">
        <f>L50</f>
        <v>102.3245633096691</v>
      </c>
      <c r="O6">
        <f>L51</f>
        <v>90.354845291667914</v>
      </c>
      <c r="P6">
        <f>L52</f>
        <v>75.433074581314457</v>
      </c>
    </row>
    <row r="7" spans="12:16" x14ac:dyDescent="0.45">
      <c r="L7" t="s">
        <v>13</v>
      </c>
      <c r="M7">
        <f>Q49</f>
        <v>100</v>
      </c>
      <c r="N7">
        <f>Q50</f>
        <v>111.27193777433382</v>
      </c>
      <c r="O7">
        <f>Q51</f>
        <v>114.37101380367747</v>
      </c>
      <c r="P7">
        <f>Q52</f>
        <v>121.34018638095337</v>
      </c>
    </row>
    <row r="8" spans="12:16" x14ac:dyDescent="0.45">
      <c r="L8" t="s">
        <v>14</v>
      </c>
      <c r="M8">
        <f>L53</f>
        <v>100</v>
      </c>
      <c r="N8">
        <f>L54</f>
        <v>98.782767393292062</v>
      </c>
      <c r="O8">
        <f>L55</f>
        <v>85.07537167593469</v>
      </c>
      <c r="P8">
        <f>L56</f>
        <v>70.603289597346091</v>
      </c>
    </row>
    <row r="9" spans="12:16" x14ac:dyDescent="0.45">
      <c r="L9" t="s">
        <v>16</v>
      </c>
      <c r="M9">
        <f>Q53</f>
        <v>100</v>
      </c>
      <c r="N9">
        <f>Q54</f>
        <v>108.74700031447415</v>
      </c>
      <c r="O9">
        <f>Q55</f>
        <v>135.16877296467044</v>
      </c>
      <c r="P9">
        <f>Q56</f>
        <v>153.58126485488023</v>
      </c>
    </row>
    <row r="10" spans="12:16" x14ac:dyDescent="0.45">
      <c r="L10" t="s">
        <v>17</v>
      </c>
      <c r="M10">
        <f>L57</f>
        <v>100</v>
      </c>
      <c r="N10">
        <f>L58</f>
        <v>98.195793084415385</v>
      </c>
      <c r="O10">
        <f>L59</f>
        <v>95.14122868023199</v>
      </c>
      <c r="P10">
        <f>L60</f>
        <v>86.011091061828765</v>
      </c>
    </row>
    <row r="11" spans="12:16" x14ac:dyDescent="0.45">
      <c r="L11" t="s">
        <v>15</v>
      </c>
      <c r="M11">
        <f>Q57</f>
        <v>100</v>
      </c>
      <c r="N11">
        <f>Q58</f>
        <v>114.88460049842955</v>
      </c>
      <c r="O11">
        <f>Q59</f>
        <v>140.56543116274224</v>
      </c>
      <c r="P11">
        <f>Q60</f>
        <v>186.4861188561953</v>
      </c>
    </row>
    <row r="12" spans="12:16" x14ac:dyDescent="0.45">
      <c r="L12" t="s">
        <v>18</v>
      </c>
      <c r="M12">
        <f>L61</f>
        <v>100</v>
      </c>
      <c r="N12">
        <f>L62</f>
        <v>88.279049737362527</v>
      </c>
      <c r="O12">
        <f>L63</f>
        <v>87.796042918113599</v>
      </c>
      <c r="P12">
        <f>L64</f>
        <v>83.114703666818286</v>
      </c>
    </row>
    <row r="13" spans="12:16" x14ac:dyDescent="0.45">
      <c r="L13" t="s">
        <v>19</v>
      </c>
      <c r="M13">
        <f>Q61</f>
        <v>100</v>
      </c>
      <c r="N13">
        <f>Q62</f>
        <v>110.06552991712748</v>
      </c>
      <c r="O13">
        <f>Q63</f>
        <v>113.39777343455492</v>
      </c>
      <c r="P13">
        <f>Q64</f>
        <v>122.85227048251221</v>
      </c>
    </row>
    <row r="14" spans="12:16" x14ac:dyDescent="0.45">
      <c r="L14" t="s">
        <v>20</v>
      </c>
      <c r="M14">
        <f>L65</f>
        <v>100</v>
      </c>
      <c r="N14">
        <f>L66</f>
        <v>97.726072973931295</v>
      </c>
      <c r="O14">
        <f>L67</f>
        <v>94.47887643680204</v>
      </c>
      <c r="P14">
        <f>L68</f>
        <v>102.24880522181753</v>
      </c>
    </row>
    <row r="15" spans="12:16" x14ac:dyDescent="0.45">
      <c r="L15" t="s">
        <v>21</v>
      </c>
      <c r="M15">
        <f>Q65</f>
        <v>100</v>
      </c>
      <c r="N15">
        <f>Q66</f>
        <v>116.22018232125417</v>
      </c>
      <c r="O15">
        <f>Q67</f>
        <v>153.03889235677545</v>
      </c>
      <c r="P15">
        <f>Q68</f>
        <v>188.68635877729503</v>
      </c>
    </row>
    <row r="16" spans="12:16" x14ac:dyDescent="0.45">
      <c r="L16" t="s">
        <v>30</v>
      </c>
      <c r="M16">
        <f>L69</f>
        <v>100</v>
      </c>
      <c r="N16">
        <f>L70</f>
        <v>85.664870342393684</v>
      </c>
      <c r="O16">
        <f>L71</f>
        <v>91.336044098911458</v>
      </c>
      <c r="P16">
        <f>L72</f>
        <v>67.055740462471121</v>
      </c>
    </row>
    <row r="17" spans="12:16" x14ac:dyDescent="0.45">
      <c r="L17" t="s">
        <v>31</v>
      </c>
      <c r="M17">
        <f>Q69</f>
        <v>100</v>
      </c>
      <c r="N17">
        <f>Q70</f>
        <v>111.28698661683718</v>
      </c>
      <c r="O17">
        <f>Q71</f>
        <v>169.36773159692248</v>
      </c>
      <c r="P17">
        <f>Q72</f>
        <v>188.55501404677878</v>
      </c>
    </row>
    <row r="34" spans="1:17" x14ac:dyDescent="0.45">
      <c r="L34" t="s">
        <v>1</v>
      </c>
      <c r="Q34" t="s">
        <v>26</v>
      </c>
    </row>
    <row r="37" spans="1:17" x14ac:dyDescent="0.45">
      <c r="F37" s="1"/>
      <c r="K37" t="s">
        <v>40</v>
      </c>
      <c r="L37" t="s">
        <v>7</v>
      </c>
      <c r="P37" t="s">
        <v>41</v>
      </c>
      <c r="Q37" t="s">
        <v>7</v>
      </c>
    </row>
    <row r="38" spans="1:17" x14ac:dyDescent="0.45">
      <c r="B38" s="1" t="s">
        <v>27</v>
      </c>
      <c r="C38" s="1" t="s">
        <v>28</v>
      </c>
      <c r="D38" s="1" t="s">
        <v>38</v>
      </c>
      <c r="E38" s="1" t="s">
        <v>39</v>
      </c>
    </row>
    <row r="39" spans="1:17" ht="14.65" thickBot="1" x14ac:dyDescent="0.5">
      <c r="B39" s="1"/>
      <c r="C39" s="1"/>
    </row>
    <row r="40" spans="1:17" ht="14.65" thickBot="1" x14ac:dyDescent="0.5">
      <c r="B40" s="1" t="s">
        <v>2</v>
      </c>
      <c r="C40" s="1"/>
      <c r="G40" t="s">
        <v>32</v>
      </c>
      <c r="H40" t="s">
        <v>33</v>
      </c>
      <c r="K40" s="2" t="s">
        <v>2</v>
      </c>
      <c r="P40" s="2" t="s">
        <v>2</v>
      </c>
    </row>
    <row r="41" spans="1:17" ht="14.65" thickBot="1" x14ac:dyDescent="0.5">
      <c r="A41">
        <v>190</v>
      </c>
      <c r="B41" s="2">
        <v>44316.31</v>
      </c>
      <c r="C41" s="2">
        <v>28672.25</v>
      </c>
      <c r="D41" s="1">
        <f>B41-$B$73</f>
        <v>42950.03</v>
      </c>
      <c r="E41" s="1">
        <f>C41-$C$73</f>
        <v>27305.97</v>
      </c>
      <c r="F41" t="s">
        <v>34</v>
      </c>
      <c r="G41">
        <v>28006.49</v>
      </c>
      <c r="H41">
        <v>33556.11</v>
      </c>
      <c r="J41">
        <v>190</v>
      </c>
      <c r="K41" s="2">
        <f>(D41/$G41)*30000</f>
        <v>46007.225468096854</v>
      </c>
      <c r="L41">
        <f>(K41/$K$41)*100</f>
        <v>100</v>
      </c>
      <c r="O41">
        <v>190</v>
      </c>
      <c r="P41" s="2">
        <f>(E41/$H41)*30000</f>
        <v>24412.218817973837</v>
      </c>
      <c r="Q41">
        <f>(P41/$P$41)*100</f>
        <v>100</v>
      </c>
    </row>
    <row r="42" spans="1:17" ht="14.65" thickBot="1" x14ac:dyDescent="0.5">
      <c r="A42">
        <v>190</v>
      </c>
      <c r="B42" s="3">
        <v>27705.3</v>
      </c>
      <c r="C42" s="3">
        <v>25190.83</v>
      </c>
      <c r="D42" s="1">
        <f t="shared" ref="D42:D72" si="0">B42-$B$73</f>
        <v>26339.02</v>
      </c>
      <c r="E42" s="1">
        <f t="shared" ref="E42:E72" si="1">C42-$C$73</f>
        <v>23824.550000000003</v>
      </c>
      <c r="F42" t="s">
        <v>35</v>
      </c>
      <c r="G42">
        <v>24772.19</v>
      </c>
      <c r="H42">
        <v>31995.89</v>
      </c>
      <c r="J42">
        <v>190</v>
      </c>
      <c r="K42" s="2">
        <f t="shared" ref="K42:K72" si="2">(D42/$G42)*30000</f>
        <v>31897.486657417048</v>
      </c>
      <c r="L42">
        <f>(K42/$K$41)*100</f>
        <v>69.331472030487845</v>
      </c>
      <c r="O42">
        <v>190</v>
      </c>
      <c r="P42" s="2">
        <f t="shared" ref="P42:P72" si="3">(E42/$H42)*30000</f>
        <v>22338.384711286359</v>
      </c>
      <c r="Q42">
        <f>(P42/$P$41)*100</f>
        <v>91.504933975273943</v>
      </c>
    </row>
    <row r="43" spans="1:17" ht="14.65" thickBot="1" x14ac:dyDescent="0.5">
      <c r="A43">
        <v>190</v>
      </c>
      <c r="B43" s="3">
        <v>14407.04</v>
      </c>
      <c r="C43" s="3">
        <v>23623.08</v>
      </c>
      <c r="D43" s="1">
        <f t="shared" si="0"/>
        <v>13040.76</v>
      </c>
      <c r="E43" s="1">
        <f t="shared" si="1"/>
        <v>22256.800000000003</v>
      </c>
      <c r="F43" t="s">
        <v>36</v>
      </c>
      <c r="G43">
        <v>30203.69</v>
      </c>
      <c r="H43">
        <v>30530.71</v>
      </c>
      <c r="J43">
        <v>190</v>
      </c>
      <c r="K43" s="2">
        <f t="shared" si="2"/>
        <v>12952.814705752842</v>
      </c>
      <c r="L43">
        <f>(K43/$K$41)*100</f>
        <v>28.153870558299182</v>
      </c>
      <c r="O43">
        <v>190</v>
      </c>
      <c r="P43" s="2">
        <f t="shared" si="3"/>
        <v>21869.913932561678</v>
      </c>
      <c r="Q43">
        <f>(P43/$P$41)*100</f>
        <v>89.585932747987869</v>
      </c>
    </row>
    <row r="44" spans="1:17" ht="14.65" thickBot="1" x14ac:dyDescent="0.5">
      <c r="A44">
        <v>190</v>
      </c>
      <c r="B44" s="3">
        <v>9131.77</v>
      </c>
      <c r="C44" s="3">
        <v>23668.54</v>
      </c>
      <c r="D44" s="1">
        <f t="shared" si="0"/>
        <v>7765.4900000000007</v>
      </c>
      <c r="E44" s="1">
        <f t="shared" si="1"/>
        <v>22302.260000000002</v>
      </c>
      <c r="F44" t="s">
        <v>37</v>
      </c>
      <c r="G44">
        <v>36917.82</v>
      </c>
      <c r="H44">
        <v>33791.08</v>
      </c>
      <c r="J44">
        <v>190</v>
      </c>
      <c r="K44" s="2">
        <f t="shared" si="2"/>
        <v>6310.3590623715063</v>
      </c>
      <c r="L44">
        <f>(K44/$K$41)*100</f>
        <v>13.716017425887477</v>
      </c>
      <c r="O44">
        <v>190</v>
      </c>
      <c r="P44" s="2">
        <f t="shared" si="3"/>
        <v>19800.130685376142</v>
      </c>
      <c r="Q44">
        <f>(P44/$P$41)*100</f>
        <v>81.107460296882223</v>
      </c>
    </row>
    <row r="45" spans="1:17" ht="14.65" thickBot="1" x14ac:dyDescent="0.5">
      <c r="A45">
        <v>135</v>
      </c>
      <c r="B45" s="3">
        <v>23804</v>
      </c>
      <c r="C45" s="3">
        <v>17649.27</v>
      </c>
      <c r="D45" s="1">
        <f t="shared" si="0"/>
        <v>22437.72</v>
      </c>
      <c r="E45" s="1">
        <f t="shared" si="1"/>
        <v>16282.99</v>
      </c>
      <c r="F45" t="s">
        <v>34</v>
      </c>
      <c r="G45">
        <v>28006.49</v>
      </c>
      <c r="H45">
        <v>33556.11</v>
      </c>
      <c r="J45">
        <v>135</v>
      </c>
      <c r="K45" s="2">
        <f t="shared" si="2"/>
        <v>24034.843352380107</v>
      </c>
      <c r="L45">
        <f>(K45/$K$45)*100</f>
        <v>100</v>
      </c>
      <c r="O45">
        <v>135</v>
      </c>
      <c r="P45" s="2">
        <f t="shared" si="3"/>
        <v>14557.399531709723</v>
      </c>
      <c r="Q45">
        <f>(P45/$P$45)*100</f>
        <v>100</v>
      </c>
    </row>
    <row r="46" spans="1:17" ht="14.65" thickBot="1" x14ac:dyDescent="0.5">
      <c r="A46">
        <v>135</v>
      </c>
      <c r="B46" s="3">
        <v>15698.14</v>
      </c>
      <c r="C46" s="3">
        <v>16480.13</v>
      </c>
      <c r="D46" s="1">
        <f t="shared" si="0"/>
        <v>14331.859999999999</v>
      </c>
      <c r="E46" s="1">
        <f t="shared" si="1"/>
        <v>15113.85</v>
      </c>
      <c r="F46" t="s">
        <v>35</v>
      </c>
      <c r="G46">
        <v>24772.19</v>
      </c>
      <c r="H46">
        <v>31995.89</v>
      </c>
      <c r="J46">
        <v>135</v>
      </c>
      <c r="K46" s="2">
        <f t="shared" si="2"/>
        <v>17356.390371622372</v>
      </c>
      <c r="L46">
        <f>(K46/$K$45)*100</f>
        <v>72.213453265147308</v>
      </c>
      <c r="O46">
        <v>135</v>
      </c>
      <c r="P46" s="2">
        <f t="shared" si="3"/>
        <v>14171.054469808467</v>
      </c>
      <c r="Q46">
        <f>(P46/$P$45)*100</f>
        <v>97.346057164538919</v>
      </c>
    </row>
    <row r="47" spans="1:17" ht="14.65" thickBot="1" x14ac:dyDescent="0.5">
      <c r="A47">
        <v>135</v>
      </c>
      <c r="B47" s="3">
        <v>8957.4699999999993</v>
      </c>
      <c r="C47" s="3">
        <v>13689.03</v>
      </c>
      <c r="D47" s="1">
        <f t="shared" si="0"/>
        <v>7591.19</v>
      </c>
      <c r="E47" s="1">
        <f t="shared" si="1"/>
        <v>12322.75</v>
      </c>
      <c r="F47" t="s">
        <v>36</v>
      </c>
      <c r="G47">
        <v>30203.69</v>
      </c>
      <c r="H47">
        <v>30530.71</v>
      </c>
      <c r="J47">
        <v>135</v>
      </c>
      <c r="K47" s="2">
        <f t="shared" si="2"/>
        <v>7539.9959408933146</v>
      </c>
      <c r="L47">
        <f>(K47/$K$45)*100</f>
        <v>31.371104984325388</v>
      </c>
      <c r="O47">
        <v>135</v>
      </c>
      <c r="P47" s="2">
        <f t="shared" si="3"/>
        <v>12108.545788813952</v>
      </c>
      <c r="Q47">
        <f>(P47/$P$45)*100</f>
        <v>83.177945088602229</v>
      </c>
    </row>
    <row r="48" spans="1:17" ht="14.65" thickBot="1" x14ac:dyDescent="0.5">
      <c r="A48">
        <v>135</v>
      </c>
      <c r="B48" s="3">
        <v>7206.32</v>
      </c>
      <c r="C48" s="3">
        <v>13464.78</v>
      </c>
      <c r="D48" s="1">
        <f t="shared" si="0"/>
        <v>5840.04</v>
      </c>
      <c r="E48" s="1">
        <f t="shared" si="1"/>
        <v>12098.5</v>
      </c>
      <c r="F48" t="s">
        <v>37</v>
      </c>
      <c r="G48">
        <v>36917.82</v>
      </c>
      <c r="H48">
        <v>33791.08</v>
      </c>
      <c r="J48">
        <v>135</v>
      </c>
      <c r="K48" s="2">
        <f t="shared" si="2"/>
        <v>4745.7081702007326</v>
      </c>
      <c r="L48">
        <f>(K48/$K$45)*100</f>
        <v>19.745117954891008</v>
      </c>
      <c r="O48">
        <v>135</v>
      </c>
      <c r="P48" s="2">
        <f t="shared" si="3"/>
        <v>10741.148255693515</v>
      </c>
      <c r="Q48">
        <f>(P48/$P$45)*100</f>
        <v>73.784800865680438</v>
      </c>
    </row>
    <row r="49" spans="1:17" ht="14.65" thickBot="1" x14ac:dyDescent="0.5">
      <c r="A49">
        <v>49</v>
      </c>
      <c r="B49" s="3">
        <v>37256.81</v>
      </c>
      <c r="C49" s="3">
        <v>34889.81</v>
      </c>
      <c r="D49" s="1">
        <f t="shared" si="0"/>
        <v>35890.53</v>
      </c>
      <c r="E49" s="1">
        <f t="shared" si="1"/>
        <v>33523.53</v>
      </c>
      <c r="F49" t="s">
        <v>29</v>
      </c>
      <c r="G49">
        <v>28006.49</v>
      </c>
      <c r="H49">
        <v>33556.11</v>
      </c>
      <c r="J49">
        <v>49</v>
      </c>
      <c r="K49" s="2">
        <f t="shared" si="2"/>
        <v>38445.228231027882</v>
      </c>
      <c r="L49">
        <f>(K49/$K$49)*100</f>
        <v>100</v>
      </c>
      <c r="O49">
        <v>49</v>
      </c>
      <c r="P49" s="2">
        <f t="shared" si="3"/>
        <v>29970.872666706597</v>
      </c>
      <c r="Q49">
        <f>(P49/$P$49)*100</f>
        <v>100</v>
      </c>
    </row>
    <row r="50" spans="1:17" ht="14.65" thickBot="1" x14ac:dyDescent="0.5">
      <c r="A50">
        <v>49</v>
      </c>
      <c r="B50" s="3">
        <v>33849.980000000003</v>
      </c>
      <c r="C50" s="3">
        <v>36934.160000000003</v>
      </c>
      <c r="D50" s="1">
        <f t="shared" si="0"/>
        <v>32483.700000000004</v>
      </c>
      <c r="E50" s="1">
        <f t="shared" si="1"/>
        <v>35567.880000000005</v>
      </c>
      <c r="G50">
        <v>24772.19</v>
      </c>
      <c r="H50">
        <v>31995.89</v>
      </c>
      <c r="J50">
        <v>49</v>
      </c>
      <c r="K50" s="2">
        <f t="shared" si="2"/>
        <v>39338.911900804902</v>
      </c>
      <c r="L50">
        <f>(K50/$K$49)*100</f>
        <v>102.3245633096691</v>
      </c>
      <c r="O50">
        <v>49</v>
      </c>
      <c r="P50" s="2">
        <f t="shared" si="3"/>
        <v>33349.170784122587</v>
      </c>
      <c r="Q50">
        <f>(P50/$P$49)*100</f>
        <v>111.27193777433382</v>
      </c>
    </row>
    <row r="51" spans="1:17" ht="14.65" thickBot="1" x14ac:dyDescent="0.5">
      <c r="A51">
        <v>49</v>
      </c>
      <c r="B51" s="3">
        <v>36339.26</v>
      </c>
      <c r="C51" s="3">
        <v>36250.660000000003</v>
      </c>
      <c r="D51" s="1">
        <f t="shared" si="0"/>
        <v>34972.980000000003</v>
      </c>
      <c r="E51" s="1">
        <f t="shared" si="1"/>
        <v>34884.380000000005</v>
      </c>
      <c r="G51">
        <v>30203.69</v>
      </c>
      <c r="H51">
        <v>30530.71</v>
      </c>
      <c r="J51">
        <v>49</v>
      </c>
      <c r="K51" s="2">
        <f t="shared" si="2"/>
        <v>34737.126490173883</v>
      </c>
      <c r="L51">
        <f>(K51/$K$49)*100</f>
        <v>90.354845291667914</v>
      </c>
      <c r="O51">
        <v>49</v>
      </c>
      <c r="P51" s="2">
        <f t="shared" si="3"/>
        <v>34277.990914721602</v>
      </c>
      <c r="Q51">
        <f>(P51/$P$49)*100</f>
        <v>114.37101380367747</v>
      </c>
    </row>
    <row r="52" spans="1:17" ht="14.65" thickBot="1" x14ac:dyDescent="0.5">
      <c r="A52">
        <v>49</v>
      </c>
      <c r="B52" s="3">
        <v>37054.019999999997</v>
      </c>
      <c r="C52" s="3">
        <v>42328.63</v>
      </c>
      <c r="D52" s="1">
        <f t="shared" si="0"/>
        <v>35687.74</v>
      </c>
      <c r="E52" s="1">
        <f t="shared" si="1"/>
        <v>40962.35</v>
      </c>
      <c r="G52">
        <v>36917.82</v>
      </c>
      <c r="H52">
        <v>33791.08</v>
      </c>
      <c r="J52">
        <v>49</v>
      </c>
      <c r="K52" s="2">
        <f t="shared" si="2"/>
        <v>29000.417684467826</v>
      </c>
      <c r="L52">
        <f>(K52/$K$49)*100</f>
        <v>75.433074581314457</v>
      </c>
      <c r="O52">
        <v>49</v>
      </c>
      <c r="P52" s="2">
        <f t="shared" si="3"/>
        <v>36366.71275377999</v>
      </c>
      <c r="Q52">
        <f>(P52/$P$49)*100</f>
        <v>121.34018638095337</v>
      </c>
    </row>
    <row r="53" spans="1:17" ht="14.65" thickBot="1" x14ac:dyDescent="0.5">
      <c r="A53" s="4" t="s">
        <v>4</v>
      </c>
      <c r="B53" s="3">
        <v>10908.97</v>
      </c>
      <c r="C53" s="3">
        <v>8053.33</v>
      </c>
      <c r="D53" s="1">
        <f t="shared" si="0"/>
        <v>9542.6899999999987</v>
      </c>
      <c r="E53" s="1">
        <f t="shared" si="1"/>
        <v>6687.05</v>
      </c>
      <c r="G53">
        <v>28006.49</v>
      </c>
      <c r="H53">
        <v>33556.11</v>
      </c>
      <c r="I53" s="4"/>
      <c r="J53" s="4" t="s">
        <v>4</v>
      </c>
      <c r="K53" s="2">
        <f t="shared" si="2"/>
        <v>10221.941414293613</v>
      </c>
      <c r="L53">
        <f>(K53/$K$53)*100</f>
        <v>100</v>
      </c>
      <c r="O53" s="4" t="s">
        <v>4</v>
      </c>
      <c r="P53" s="2">
        <f t="shared" si="3"/>
        <v>5978.3896285952096</v>
      </c>
      <c r="Q53">
        <f>(P53/$P$53)*100</f>
        <v>100</v>
      </c>
    </row>
    <row r="54" spans="1:17" ht="14.65" thickBot="1" x14ac:dyDescent="0.5">
      <c r="A54" s="4" t="s">
        <v>4</v>
      </c>
      <c r="B54" s="3">
        <v>9704.2000000000007</v>
      </c>
      <c r="C54" s="3">
        <v>8300.1299999999992</v>
      </c>
      <c r="D54" s="1">
        <f t="shared" si="0"/>
        <v>8337.92</v>
      </c>
      <c r="E54" s="1">
        <f t="shared" si="1"/>
        <v>6933.8499999999995</v>
      </c>
      <c r="G54">
        <v>24772.19</v>
      </c>
      <c r="H54">
        <v>31995.89</v>
      </c>
      <c r="I54" s="4"/>
      <c r="J54" s="4" t="s">
        <v>4</v>
      </c>
      <c r="K54" s="2">
        <f t="shared" si="2"/>
        <v>10097.516610360248</v>
      </c>
      <c r="L54">
        <f>(K54/$K$53)*100</f>
        <v>98.782767393292062</v>
      </c>
      <c r="O54" s="4" t="s">
        <v>4</v>
      </c>
      <c r="P54" s="2">
        <f t="shared" si="3"/>
        <v>6501.3193882089226</v>
      </c>
      <c r="Q54">
        <f>(P54/$P$53)*100</f>
        <v>108.74700031447415</v>
      </c>
    </row>
    <row r="55" spans="1:17" ht="14.65" thickBot="1" x14ac:dyDescent="0.5">
      <c r="A55" s="4" t="s">
        <v>4</v>
      </c>
      <c r="B55" s="3">
        <v>10121.68</v>
      </c>
      <c r="C55" s="3">
        <v>9590.15</v>
      </c>
      <c r="D55" s="1">
        <f t="shared" si="0"/>
        <v>8755.4</v>
      </c>
      <c r="E55" s="1">
        <f t="shared" si="1"/>
        <v>8223.869999999999</v>
      </c>
      <c r="G55">
        <v>30203.69</v>
      </c>
      <c r="H55">
        <v>30530.71</v>
      </c>
      <c r="I55" s="4"/>
      <c r="J55" s="4" t="s">
        <v>4</v>
      </c>
      <c r="K55" s="2">
        <f t="shared" si="2"/>
        <v>8696.3546507065857</v>
      </c>
      <c r="L55">
        <f>(K55/$K$53)*100</f>
        <v>85.07537167593469</v>
      </c>
      <c r="O55" s="4" t="s">
        <v>4</v>
      </c>
      <c r="P55" s="2">
        <f t="shared" si="3"/>
        <v>8080.9159040192635</v>
      </c>
      <c r="Q55">
        <f>(P55/$P$53)*100</f>
        <v>135.16877296467044</v>
      </c>
    </row>
    <row r="56" spans="1:17" ht="14.65" thickBot="1" x14ac:dyDescent="0.5">
      <c r="A56" s="4" t="s">
        <v>4</v>
      </c>
      <c r="B56" s="3">
        <v>10247.51</v>
      </c>
      <c r="C56" s="3">
        <v>11708.25</v>
      </c>
      <c r="D56" s="1">
        <f t="shared" si="0"/>
        <v>8881.23</v>
      </c>
      <c r="E56" s="1">
        <f t="shared" si="1"/>
        <v>10341.969999999999</v>
      </c>
      <c r="G56">
        <v>36917.82</v>
      </c>
      <c r="H56">
        <v>33791.08</v>
      </c>
      <c r="I56" s="4"/>
      <c r="J56" s="4" t="s">
        <v>4</v>
      </c>
      <c r="K56" s="2">
        <f t="shared" si="2"/>
        <v>7217.0268992047741</v>
      </c>
      <c r="L56">
        <f>(K56/$K$53)*100</f>
        <v>70.603289597346091</v>
      </c>
      <c r="O56" s="4" t="s">
        <v>4</v>
      </c>
      <c r="P56" s="2">
        <f t="shared" si="3"/>
        <v>9181.6864095495002</v>
      </c>
      <c r="Q56">
        <f>(P56/$P$53)*100</f>
        <v>153.58126485488023</v>
      </c>
    </row>
    <row r="57" spans="1:17" ht="14.65" thickBot="1" x14ac:dyDescent="0.5">
      <c r="A57" s="4" t="s">
        <v>5</v>
      </c>
      <c r="B57" s="3">
        <v>8622.84</v>
      </c>
      <c r="C57" s="3">
        <v>6552.94</v>
      </c>
      <c r="D57" s="1">
        <f t="shared" si="0"/>
        <v>7256.56</v>
      </c>
      <c r="E57" s="1">
        <f t="shared" si="1"/>
        <v>5186.66</v>
      </c>
      <c r="G57">
        <v>28006.49</v>
      </c>
      <c r="H57">
        <v>33556.11</v>
      </c>
      <c r="I57" s="4"/>
      <c r="J57" s="4" t="s">
        <v>5</v>
      </c>
      <c r="K57" s="2">
        <f t="shared" si="2"/>
        <v>7773.0840244529036</v>
      </c>
      <c r="L57">
        <f>(K57/$K$57)*100</f>
        <v>100</v>
      </c>
      <c r="O57" s="4" t="s">
        <v>5</v>
      </c>
      <c r="P57" s="2">
        <f t="shared" si="3"/>
        <v>4637.0035144121293</v>
      </c>
      <c r="Q57">
        <f>(P57/$P$57)*100</f>
        <v>100</v>
      </c>
    </row>
    <row r="58" spans="1:17" ht="14.65" thickBot="1" x14ac:dyDescent="0.5">
      <c r="A58" s="4" t="s">
        <v>5</v>
      </c>
      <c r="B58" s="3">
        <v>7669.02</v>
      </c>
      <c r="C58" s="3">
        <v>7047.9</v>
      </c>
      <c r="D58" s="1">
        <f t="shared" si="0"/>
        <v>6302.7400000000007</v>
      </c>
      <c r="E58" s="1">
        <f t="shared" si="1"/>
        <v>5681.62</v>
      </c>
      <c r="G58">
        <v>24772.19</v>
      </c>
      <c r="H58">
        <v>31995.89</v>
      </c>
      <c r="I58" s="4"/>
      <c r="J58" s="4" t="s">
        <v>5</v>
      </c>
      <c r="K58" s="2">
        <f t="shared" si="2"/>
        <v>7632.8415049295209</v>
      </c>
      <c r="L58">
        <f>(K58/$K$57)*100</f>
        <v>98.195793084415385</v>
      </c>
      <c r="O58" s="4" t="s">
        <v>5</v>
      </c>
      <c r="P58" s="2">
        <f t="shared" si="3"/>
        <v>5327.202962630513</v>
      </c>
      <c r="Q58">
        <f>(P58/$P$57)*100</f>
        <v>114.88460049842955</v>
      </c>
    </row>
    <row r="59" spans="1:17" ht="14.65" thickBot="1" x14ac:dyDescent="0.5">
      <c r="A59" s="4" t="s">
        <v>5</v>
      </c>
      <c r="B59" s="3">
        <v>8811.9</v>
      </c>
      <c r="C59" s="3">
        <v>7999.61</v>
      </c>
      <c r="D59" s="1">
        <f t="shared" si="0"/>
        <v>7445.62</v>
      </c>
      <c r="E59" s="1">
        <f t="shared" si="1"/>
        <v>6633.33</v>
      </c>
      <c r="G59">
        <v>30203.69</v>
      </c>
      <c r="H59">
        <v>30530.71</v>
      </c>
      <c r="I59" s="4"/>
      <c r="J59" s="4" t="s">
        <v>5</v>
      </c>
      <c r="K59" s="2">
        <f t="shared" si="2"/>
        <v>7395.4076472113175</v>
      </c>
      <c r="L59">
        <f>(K59/$K$57)*100</f>
        <v>95.14122868023199</v>
      </c>
      <c r="O59" s="4" t="s">
        <v>5</v>
      </c>
      <c r="P59" s="2">
        <f t="shared" si="3"/>
        <v>6518.0239830649207</v>
      </c>
      <c r="Q59">
        <f>(P59/$P$57)*100</f>
        <v>140.56543116274224</v>
      </c>
    </row>
    <row r="60" spans="1:17" ht="14.65" thickBot="1" x14ac:dyDescent="0.5">
      <c r="A60" s="4" t="s">
        <v>5</v>
      </c>
      <c r="B60" s="3">
        <v>9593.68</v>
      </c>
      <c r="C60" s="3">
        <v>11106.41</v>
      </c>
      <c r="D60" s="1">
        <f t="shared" si="0"/>
        <v>8227.4</v>
      </c>
      <c r="E60" s="1">
        <f t="shared" si="1"/>
        <v>9740.1299999999992</v>
      </c>
      <c r="G60">
        <v>36917.82</v>
      </c>
      <c r="H60">
        <v>33791.08</v>
      </c>
      <c r="I60" s="4"/>
      <c r="J60" s="4" t="s">
        <v>5</v>
      </c>
      <c r="K60" s="2">
        <f t="shared" si="2"/>
        <v>6685.7143785846511</v>
      </c>
      <c r="L60">
        <f>(K60/$K$57)*100</f>
        <v>86.011091061828765</v>
      </c>
      <c r="O60" s="4" t="s">
        <v>5</v>
      </c>
      <c r="P60" s="2">
        <f t="shared" si="3"/>
        <v>8647.3678852525572</v>
      </c>
      <c r="Q60">
        <f>(P60/$P$57)*100</f>
        <v>186.4861188561953</v>
      </c>
    </row>
    <row r="61" spans="1:17" ht="14.65" thickBot="1" x14ac:dyDescent="0.5">
      <c r="A61" s="4">
        <v>40</v>
      </c>
      <c r="B61" s="3">
        <v>27686.65</v>
      </c>
      <c r="C61" s="3">
        <v>25650.33</v>
      </c>
      <c r="D61" s="1">
        <f t="shared" si="0"/>
        <v>26320.370000000003</v>
      </c>
      <c r="E61" s="1">
        <f t="shared" si="1"/>
        <v>24284.050000000003</v>
      </c>
      <c r="G61">
        <v>28006.49</v>
      </c>
      <c r="H61">
        <v>33556.11</v>
      </c>
      <c r="I61" s="4"/>
      <c r="J61" s="4">
        <v>40</v>
      </c>
      <c r="K61" s="2">
        <f t="shared" si="2"/>
        <v>28193.861494246514</v>
      </c>
      <c r="L61">
        <f>(K61/$K$61)*100</f>
        <v>100</v>
      </c>
      <c r="O61" s="4">
        <v>40</v>
      </c>
      <c r="P61" s="2">
        <f t="shared" si="3"/>
        <v>21710.546901890597</v>
      </c>
      <c r="Q61">
        <f>(P61/$P$61)*100</f>
        <v>100</v>
      </c>
    </row>
    <row r="62" spans="1:17" ht="14.65" thickBot="1" x14ac:dyDescent="0.5">
      <c r="A62">
        <v>40</v>
      </c>
      <c r="B62" s="3">
        <v>21918.34</v>
      </c>
      <c r="C62" s="3">
        <v>26851.89</v>
      </c>
      <c r="D62" s="1">
        <f t="shared" si="0"/>
        <v>20552.060000000001</v>
      </c>
      <c r="E62" s="1">
        <f t="shared" si="1"/>
        <v>25485.61</v>
      </c>
      <c r="G62">
        <v>24772.19</v>
      </c>
      <c r="H62">
        <v>31995.89</v>
      </c>
      <c r="J62">
        <v>40</v>
      </c>
      <c r="K62" s="2">
        <f t="shared" si="2"/>
        <v>24889.273011388981</v>
      </c>
      <c r="L62">
        <f>(K62/$K$61)*100</f>
        <v>88.279049737362527</v>
      </c>
      <c r="O62">
        <v>40</v>
      </c>
      <c r="P62" s="2">
        <f t="shared" si="3"/>
        <v>23895.828495472389</v>
      </c>
      <c r="Q62">
        <f>(P62/$P$61)*100</f>
        <v>110.06552991712748</v>
      </c>
    </row>
    <row r="63" spans="1:17" ht="14.65" thickBot="1" x14ac:dyDescent="0.5">
      <c r="A63">
        <v>40</v>
      </c>
      <c r="B63" s="3">
        <v>26287.439999999999</v>
      </c>
      <c r="C63" s="3">
        <v>26421.08</v>
      </c>
      <c r="D63" s="1">
        <f t="shared" si="0"/>
        <v>24921.16</v>
      </c>
      <c r="E63" s="1">
        <f t="shared" si="1"/>
        <v>25054.800000000003</v>
      </c>
      <c r="G63">
        <v>30203.69</v>
      </c>
      <c r="H63">
        <v>30530.71</v>
      </c>
      <c r="J63">
        <v>40</v>
      </c>
      <c r="K63" s="2">
        <f t="shared" si="2"/>
        <v>24753.094737762174</v>
      </c>
      <c r="L63">
        <f>(K63/$K$61)*100</f>
        <v>87.796042918113599</v>
      </c>
      <c r="O63">
        <v>40</v>
      </c>
      <c r="P63" s="2">
        <f t="shared" si="3"/>
        <v>24619.276787208684</v>
      </c>
      <c r="Q63">
        <f>(P63/$P$61)*100</f>
        <v>113.39777343455492</v>
      </c>
    </row>
    <row r="64" spans="1:17" ht="14.65" thickBot="1" x14ac:dyDescent="0.5">
      <c r="A64">
        <v>40</v>
      </c>
      <c r="B64" s="3">
        <v>30203.09</v>
      </c>
      <c r="C64" s="3">
        <v>31408.69</v>
      </c>
      <c r="D64" s="1">
        <f t="shared" si="0"/>
        <v>28836.81</v>
      </c>
      <c r="E64" s="1">
        <f t="shared" si="1"/>
        <v>30042.41</v>
      </c>
      <c r="G64">
        <v>36917.82</v>
      </c>
      <c r="H64">
        <v>33791.08</v>
      </c>
      <c r="J64">
        <v>40</v>
      </c>
      <c r="K64" s="2">
        <f t="shared" si="2"/>
        <v>23433.244433176173</v>
      </c>
      <c r="L64">
        <f>(K64/$K$61)*100</f>
        <v>83.114703666818286</v>
      </c>
      <c r="O64">
        <v>40</v>
      </c>
      <c r="P64" s="2">
        <f t="shared" si="3"/>
        <v>26671.899803143311</v>
      </c>
      <c r="Q64">
        <f>(P64/$P$61)*100</f>
        <v>122.85227048251221</v>
      </c>
    </row>
    <row r="65" spans="1:17" ht="14.65" thickBot="1" x14ac:dyDescent="0.5">
      <c r="A65">
        <v>34</v>
      </c>
      <c r="B65" s="3">
        <v>6652.23</v>
      </c>
      <c r="C65" s="3">
        <v>5380.73</v>
      </c>
      <c r="D65" s="1">
        <f t="shared" si="0"/>
        <v>5285.95</v>
      </c>
      <c r="E65" s="1">
        <f t="shared" si="1"/>
        <v>4014.45</v>
      </c>
      <c r="G65">
        <v>28006.49</v>
      </c>
      <c r="H65">
        <v>33556.11</v>
      </c>
      <c r="J65">
        <v>34</v>
      </c>
      <c r="K65" s="2">
        <f t="shared" si="2"/>
        <v>5662.2054388107899</v>
      </c>
      <c r="L65">
        <f>(K65/$K$65)*100</f>
        <v>100</v>
      </c>
      <c r="O65">
        <v>34</v>
      </c>
      <c r="P65" s="2">
        <f t="shared" si="3"/>
        <v>3589.0185125749081</v>
      </c>
      <c r="Q65">
        <f>(P65/$P$65)*100</f>
        <v>100</v>
      </c>
    </row>
    <row r="66" spans="1:17" ht="14.65" thickBot="1" x14ac:dyDescent="0.5">
      <c r="A66">
        <v>34</v>
      </c>
      <c r="B66" s="3">
        <v>5935.47</v>
      </c>
      <c r="C66" s="3">
        <v>5814.95</v>
      </c>
      <c r="D66" s="1">
        <f t="shared" si="0"/>
        <v>4569.1900000000005</v>
      </c>
      <c r="E66" s="1">
        <f t="shared" si="1"/>
        <v>4448.67</v>
      </c>
      <c r="G66">
        <v>24772.19</v>
      </c>
      <c r="H66">
        <v>31995.89</v>
      </c>
      <c r="J66">
        <v>34</v>
      </c>
      <c r="K66" s="2">
        <f t="shared" si="2"/>
        <v>5533.4510190661395</v>
      </c>
      <c r="L66">
        <f>(K66/$K$65)*100</f>
        <v>97.726072973931295</v>
      </c>
      <c r="O66">
        <v>34</v>
      </c>
      <c r="P66" s="2">
        <f t="shared" si="3"/>
        <v>4171.1638588581227</v>
      </c>
      <c r="Q66">
        <f>(P66/$P$65)*100</f>
        <v>116.22018232125417</v>
      </c>
    </row>
    <row r="67" spans="1:17" ht="14.65" thickBot="1" x14ac:dyDescent="0.5">
      <c r="A67">
        <v>34</v>
      </c>
      <c r="B67" s="3">
        <v>6752.19</v>
      </c>
      <c r="C67" s="3">
        <v>6956.04</v>
      </c>
      <c r="D67" s="1">
        <f t="shared" si="0"/>
        <v>5385.91</v>
      </c>
      <c r="E67" s="1">
        <f t="shared" si="1"/>
        <v>5589.76</v>
      </c>
      <c r="G67">
        <v>30203.69</v>
      </c>
      <c r="H67">
        <v>30530.71</v>
      </c>
      <c r="J67">
        <v>34</v>
      </c>
      <c r="K67" s="2">
        <f t="shared" si="2"/>
        <v>5349.5880801319308</v>
      </c>
      <c r="L67">
        <f>(K67/$K$65)*100</f>
        <v>94.47887643680204</v>
      </c>
      <c r="O67">
        <v>34</v>
      </c>
      <c r="P67" s="2">
        <f t="shared" si="3"/>
        <v>5492.5941781242564</v>
      </c>
      <c r="Q67">
        <f>(P67/$P$65)*100</f>
        <v>153.03889235677545</v>
      </c>
    </row>
    <row r="68" spans="1:17" ht="14.65" thickBot="1" x14ac:dyDescent="0.5">
      <c r="A68">
        <v>34</v>
      </c>
      <c r="B68" s="3">
        <v>8490.85</v>
      </c>
      <c r="C68" s="3">
        <v>8994.0400000000009</v>
      </c>
      <c r="D68" s="1">
        <f t="shared" si="0"/>
        <v>7124.5700000000006</v>
      </c>
      <c r="E68" s="1">
        <f t="shared" si="1"/>
        <v>7627.7600000000011</v>
      </c>
      <c r="G68">
        <v>36917.82</v>
      </c>
      <c r="H68">
        <v>33791.08</v>
      </c>
      <c r="J68">
        <v>34</v>
      </c>
      <c r="K68" s="2">
        <f t="shared" si="2"/>
        <v>5789.5374103888043</v>
      </c>
      <c r="L68">
        <f>(K68/$K$65)*100</f>
        <v>102.24880522181753</v>
      </c>
      <c r="O68">
        <v>34</v>
      </c>
      <c r="P68" s="2">
        <f t="shared" si="3"/>
        <v>6771.9883472206284</v>
      </c>
      <c r="Q68">
        <f>(P68/$P$65)*100</f>
        <v>188.68635877729503</v>
      </c>
    </row>
    <row r="69" spans="1:17" ht="14.65" thickBot="1" x14ac:dyDescent="0.5">
      <c r="A69" s="4">
        <v>12</v>
      </c>
      <c r="B69" s="2">
        <v>17433.32</v>
      </c>
      <c r="C69" s="2">
        <v>9085.25</v>
      </c>
      <c r="D69" s="1">
        <f t="shared" si="0"/>
        <v>16067.039999999999</v>
      </c>
      <c r="E69" s="1">
        <f t="shared" si="1"/>
        <v>7718.97</v>
      </c>
      <c r="G69">
        <v>28006.49</v>
      </c>
      <c r="H69">
        <v>33556.11</v>
      </c>
      <c r="J69">
        <v>12</v>
      </c>
      <c r="K69" s="2">
        <f t="shared" si="2"/>
        <v>17210.696520699308</v>
      </c>
      <c r="L69">
        <f>(K69/$K$69)*100</f>
        <v>100</v>
      </c>
      <c r="O69">
        <v>12</v>
      </c>
      <c r="P69" s="2">
        <f t="shared" si="3"/>
        <v>6900.9518683780689</v>
      </c>
      <c r="Q69">
        <f>(P69/$P$69)*100</f>
        <v>100</v>
      </c>
    </row>
    <row r="70" spans="1:17" ht="14.65" thickBot="1" x14ac:dyDescent="0.5">
      <c r="A70">
        <v>12</v>
      </c>
      <c r="B70" s="3">
        <v>13540.59</v>
      </c>
      <c r="C70" s="3">
        <v>9557.08</v>
      </c>
      <c r="D70" s="1">
        <f t="shared" si="0"/>
        <v>12174.31</v>
      </c>
      <c r="E70" s="1">
        <f t="shared" si="1"/>
        <v>8190.8</v>
      </c>
      <c r="G70">
        <v>24772.19</v>
      </c>
      <c r="H70">
        <v>31995.89</v>
      </c>
      <c r="J70">
        <v>12</v>
      </c>
      <c r="K70" s="2">
        <f t="shared" si="2"/>
        <v>14743.520859479924</v>
      </c>
      <c r="L70">
        <f>(K70/$K$69)*100</f>
        <v>85.664870342393684</v>
      </c>
      <c r="O70">
        <v>12</v>
      </c>
      <c r="P70" s="2">
        <f t="shared" si="3"/>
        <v>7679.8613821962763</v>
      </c>
      <c r="Q70">
        <f>(P70/$P$69)*100</f>
        <v>111.28698661683718</v>
      </c>
    </row>
    <row r="71" spans="1:17" ht="14.65" thickBot="1" x14ac:dyDescent="0.5">
      <c r="A71">
        <v>12</v>
      </c>
      <c r="B71" s="3">
        <v>17192.580000000002</v>
      </c>
      <c r="C71" s="3">
        <v>13261.03</v>
      </c>
      <c r="D71" s="1">
        <f t="shared" si="0"/>
        <v>15826.300000000001</v>
      </c>
      <c r="E71" s="1">
        <f t="shared" si="1"/>
        <v>11894.75</v>
      </c>
      <c r="G71">
        <v>30203.69</v>
      </c>
      <c r="H71">
        <v>30530.71</v>
      </c>
      <c r="J71">
        <v>12</v>
      </c>
      <c r="K71" s="2">
        <f t="shared" si="2"/>
        <v>15719.56936387574</v>
      </c>
      <c r="L71">
        <f>(K71/$K$69)*100</f>
        <v>91.336044098911458</v>
      </c>
      <c r="O71">
        <v>12</v>
      </c>
      <c r="P71" s="2">
        <f t="shared" si="3"/>
        <v>11687.985638067375</v>
      </c>
      <c r="Q71">
        <f>(P71/$P$69)*100</f>
        <v>169.36773159692248</v>
      </c>
    </row>
    <row r="72" spans="1:17" ht="14.65" thickBot="1" x14ac:dyDescent="0.5">
      <c r="A72">
        <v>12</v>
      </c>
      <c r="B72" s="3">
        <v>15568.27</v>
      </c>
      <c r="C72" s="3">
        <v>16022.7</v>
      </c>
      <c r="D72" s="1">
        <f t="shared" si="0"/>
        <v>14201.99</v>
      </c>
      <c r="E72" s="1">
        <f t="shared" si="1"/>
        <v>14656.42</v>
      </c>
      <c r="G72">
        <v>36917.82</v>
      </c>
      <c r="H72">
        <v>33791.08</v>
      </c>
      <c r="J72">
        <v>12</v>
      </c>
      <c r="K72" s="2">
        <f t="shared" si="2"/>
        <v>11540.759990703677</v>
      </c>
      <c r="L72">
        <f>(K72/$K$69)*100</f>
        <v>67.055740462471121</v>
      </c>
      <c r="O72">
        <v>12</v>
      </c>
      <c r="P72" s="2">
        <f t="shared" si="3"/>
        <v>13012.090764781711</v>
      </c>
      <c r="Q72">
        <f>(P72/$P$69)*100</f>
        <v>188.55501404677878</v>
      </c>
    </row>
    <row r="73" spans="1:17" ht="14.65" thickBot="1" x14ac:dyDescent="0.5">
      <c r="A73" s="4" t="s">
        <v>6</v>
      </c>
      <c r="B73" s="3">
        <v>1366.28</v>
      </c>
      <c r="C73" s="3">
        <v>1366.28</v>
      </c>
      <c r="K73" s="2"/>
    </row>
    <row r="74" spans="1:17" ht="14.65" thickBot="1" x14ac:dyDescent="0.5">
      <c r="B74" s="3"/>
      <c r="C74" s="4"/>
      <c r="D74" s="3"/>
      <c r="E74" s="3"/>
    </row>
    <row r="75" spans="1:17" ht="14.65" thickBot="1" x14ac:dyDescent="0.5">
      <c r="B75" s="3"/>
    </row>
    <row r="76" spans="1:17" ht="14.65" thickBot="1" x14ac:dyDescent="0.5">
      <c r="B76" s="3"/>
    </row>
    <row r="77" spans="1:17" ht="14.65" thickBot="1" x14ac:dyDescent="0.5">
      <c r="B77" s="3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77"/>
  <sheetViews>
    <sheetView topLeftCell="B7" zoomScale="90" zoomScaleNormal="90" workbookViewId="0">
      <selection activeCell="J7" sqref="J7"/>
    </sheetView>
  </sheetViews>
  <sheetFormatPr baseColWidth="10" defaultRowHeight="14.25" x14ac:dyDescent="0.45"/>
  <cols>
    <col min="1" max="1" width="17.86328125" customWidth="1"/>
    <col min="4" max="5" width="10.9296875" style="1"/>
    <col min="11" max="11" width="11.1328125" bestFit="1" customWidth="1"/>
    <col min="16" max="16" width="11.1328125" bestFit="1" customWidth="1"/>
  </cols>
  <sheetData>
    <row r="1" spans="10:16" x14ac:dyDescent="0.45">
      <c r="M1" t="s">
        <v>22</v>
      </c>
      <c r="N1" t="s">
        <v>23</v>
      </c>
      <c r="O1" t="s">
        <v>24</v>
      </c>
      <c r="P1" t="s">
        <v>25</v>
      </c>
    </row>
    <row r="2" spans="10:16" x14ac:dyDescent="0.45">
      <c r="L2" t="s">
        <v>8</v>
      </c>
      <c r="M2">
        <f>L41</f>
        <v>100</v>
      </c>
      <c r="N2">
        <f>L42</f>
        <v>62.733295676660269</v>
      </c>
      <c r="O2">
        <f>L43</f>
        <v>24.623056858309887</v>
      </c>
      <c r="P2">
        <f>L44</f>
        <v>12.355795796127142</v>
      </c>
    </row>
    <row r="3" spans="10:16" x14ac:dyDescent="0.45">
      <c r="L3" t="s">
        <v>9</v>
      </c>
      <c r="M3">
        <f>Q41</f>
        <v>100</v>
      </c>
      <c r="N3">
        <f>Q42</f>
        <v>82.412611272208352</v>
      </c>
      <c r="O3">
        <f>Q43</f>
        <v>86.064490639191433</v>
      </c>
      <c r="P3">
        <f>Q44</f>
        <v>91.462329987022471</v>
      </c>
    </row>
    <row r="4" spans="10:16" x14ac:dyDescent="0.45">
      <c r="L4" t="s">
        <v>10</v>
      </c>
      <c r="M4">
        <f>L45</f>
        <v>100</v>
      </c>
      <c r="N4">
        <f>L46</f>
        <v>69.975594893896968</v>
      </c>
      <c r="O4">
        <f>L47</f>
        <v>29.735801324362431</v>
      </c>
      <c r="P4">
        <f>L48</f>
        <v>20.338619469156662</v>
      </c>
    </row>
    <row r="5" spans="10:16" x14ac:dyDescent="0.45">
      <c r="L5" t="s">
        <v>11</v>
      </c>
      <c r="M5">
        <f>Q45</f>
        <v>100</v>
      </c>
      <c r="N5">
        <f>Q46</f>
        <v>85.373641711495125</v>
      </c>
      <c r="O5">
        <f>Q47</f>
        <v>102.88504199617961</v>
      </c>
      <c r="P5">
        <f>Q48</f>
        <v>104.91666482725913</v>
      </c>
    </row>
    <row r="6" spans="10:16" x14ac:dyDescent="0.45">
      <c r="L6" t="s">
        <v>12</v>
      </c>
      <c r="M6">
        <f>L49</f>
        <v>100</v>
      </c>
      <c r="N6">
        <f>L50</f>
        <v>111.16707172084379</v>
      </c>
      <c r="O6">
        <f>L51</f>
        <v>101.70879807091266</v>
      </c>
      <c r="P6">
        <f>L52</f>
        <v>78.519412308109722</v>
      </c>
    </row>
    <row r="7" spans="10:16" x14ac:dyDescent="0.45">
      <c r="J7" t="s">
        <v>90</v>
      </c>
      <c r="L7" t="s">
        <v>13</v>
      </c>
      <c r="M7">
        <f>Q49</f>
        <v>100</v>
      </c>
      <c r="N7">
        <f>Q50</f>
        <v>96.416523673942336</v>
      </c>
      <c r="O7">
        <f>Q51</f>
        <v>102.30085043514394</v>
      </c>
      <c r="P7">
        <f>Q52</f>
        <v>110.36037961768442</v>
      </c>
    </row>
    <row r="8" spans="10:16" x14ac:dyDescent="0.45">
      <c r="L8" t="s">
        <v>14</v>
      </c>
      <c r="M8">
        <f>L53</f>
        <v>100</v>
      </c>
      <c r="N8">
        <f>L54</f>
        <v>104.40503950477577</v>
      </c>
      <c r="O8">
        <f>L55</f>
        <v>105.31006685183102</v>
      </c>
      <c r="P8">
        <f>L56</f>
        <v>78.800319262129065</v>
      </c>
    </row>
    <row r="9" spans="10:16" x14ac:dyDescent="0.45">
      <c r="L9" t="s">
        <v>16</v>
      </c>
      <c r="M9">
        <f>Q53</f>
        <v>100</v>
      </c>
      <c r="N9">
        <f>Q54</f>
        <v>100.27534538289467</v>
      </c>
      <c r="O9">
        <f>Q55</f>
        <v>115.52540286891953</v>
      </c>
      <c r="P9">
        <f>Q56</f>
        <v>148.65540457368786</v>
      </c>
    </row>
    <row r="10" spans="10:16" x14ac:dyDescent="0.45">
      <c r="L10" t="s">
        <v>17</v>
      </c>
      <c r="M10">
        <f>L57</f>
        <v>100</v>
      </c>
      <c r="N10">
        <f>L58</f>
        <v>106.81221430198904</v>
      </c>
      <c r="O10">
        <f>L59</f>
        <v>104.83214523467443</v>
      </c>
      <c r="P10">
        <f>L60</f>
        <v>88.808527974336911</v>
      </c>
    </row>
    <row r="11" spans="10:16" x14ac:dyDescent="0.45">
      <c r="L11" t="s">
        <v>15</v>
      </c>
      <c r="M11">
        <f>Q57</f>
        <v>100</v>
      </c>
      <c r="N11">
        <f>Q58</f>
        <v>114.6274852529307</v>
      </c>
      <c r="O11">
        <f>Q59</f>
        <v>162.67726359641935</v>
      </c>
      <c r="P11">
        <f>Q60</f>
        <v>211.6392283857607</v>
      </c>
    </row>
    <row r="12" spans="10:16" x14ac:dyDescent="0.45">
      <c r="L12" t="s">
        <v>18</v>
      </c>
      <c r="M12">
        <f>L61</f>
        <v>100</v>
      </c>
      <c r="N12">
        <f>L62</f>
        <v>93.679026044922651</v>
      </c>
      <c r="O12">
        <f>L63</f>
        <v>86.53326462373785</v>
      </c>
      <c r="P12">
        <f>L64</f>
        <v>79.309002119806038</v>
      </c>
    </row>
    <row r="13" spans="10:16" x14ac:dyDescent="0.45">
      <c r="L13" t="s">
        <v>19</v>
      </c>
      <c r="M13">
        <f>Q61</f>
        <v>100</v>
      </c>
      <c r="N13">
        <f>Q62</f>
        <v>89.110341917457532</v>
      </c>
      <c r="O13">
        <f>Q63</f>
        <v>111.86682612611997</v>
      </c>
      <c r="P13">
        <f>Q64</f>
        <v>143.36133520182719</v>
      </c>
    </row>
    <row r="14" spans="10:16" x14ac:dyDescent="0.45">
      <c r="L14" t="s">
        <v>20</v>
      </c>
      <c r="M14">
        <f>L65</f>
        <v>100</v>
      </c>
      <c r="N14">
        <f>L66</f>
        <v>87.766333448667538</v>
      </c>
      <c r="O14">
        <f>L67</f>
        <v>109.75278510479048</v>
      </c>
      <c r="P14">
        <f>L68</f>
        <v>90.388414294745516</v>
      </c>
    </row>
    <row r="15" spans="10:16" x14ac:dyDescent="0.45">
      <c r="L15" t="s">
        <v>21</v>
      </c>
      <c r="M15">
        <f>Q65</f>
        <v>100</v>
      </c>
      <c r="N15">
        <f>Q66</f>
        <v>114.02213484987512</v>
      </c>
      <c r="O15">
        <f>Q67</f>
        <v>138.57276515017182</v>
      </c>
      <c r="P15">
        <f>Q68</f>
        <v>203.79887621947844</v>
      </c>
    </row>
    <row r="16" spans="10:16" x14ac:dyDescent="0.45">
      <c r="L16" t="s">
        <v>30</v>
      </c>
      <c r="M16">
        <f>L69</f>
        <v>100</v>
      </c>
      <c r="N16">
        <f>L70</f>
        <v>73.595732628775821</v>
      </c>
      <c r="O16">
        <f>L71</f>
        <v>75.528572124055373</v>
      </c>
      <c r="P16">
        <f>L72</f>
        <v>49.908591649843835</v>
      </c>
    </row>
    <row r="17" spans="12:16" x14ac:dyDescent="0.45">
      <c r="L17" t="s">
        <v>31</v>
      </c>
      <c r="M17">
        <f>Q69</f>
        <v>100</v>
      </c>
      <c r="N17">
        <f>Q70</f>
        <v>105.87703341788787</v>
      </c>
      <c r="O17">
        <f>Q71</f>
        <v>168.89198183713447</v>
      </c>
      <c r="P17">
        <f>Q72</f>
        <v>201.82953086740412</v>
      </c>
    </row>
    <row r="34" spans="1:17" x14ac:dyDescent="0.45">
      <c r="L34" t="s">
        <v>1</v>
      </c>
      <c r="Q34" t="s">
        <v>26</v>
      </c>
    </row>
    <row r="37" spans="1:17" x14ac:dyDescent="0.45">
      <c r="F37" s="1"/>
      <c r="K37" t="s">
        <v>40</v>
      </c>
      <c r="L37" t="s">
        <v>7</v>
      </c>
      <c r="P37" t="s">
        <v>41</v>
      </c>
      <c r="Q37" t="s">
        <v>7</v>
      </c>
    </row>
    <row r="38" spans="1:17" x14ac:dyDescent="0.45">
      <c r="B38" s="1" t="s">
        <v>27</v>
      </c>
      <c r="C38" s="1" t="s">
        <v>28</v>
      </c>
      <c r="D38" s="1" t="s">
        <v>38</v>
      </c>
      <c r="E38" s="1" t="s">
        <v>39</v>
      </c>
    </row>
    <row r="39" spans="1:17" ht="14.65" thickBot="1" x14ac:dyDescent="0.5">
      <c r="B39" s="1"/>
      <c r="C39" s="1"/>
    </row>
    <row r="40" spans="1:17" ht="14.65" thickBot="1" x14ac:dyDescent="0.5">
      <c r="B40" s="1" t="s">
        <v>2</v>
      </c>
      <c r="C40" s="1"/>
      <c r="G40" t="s">
        <v>32</v>
      </c>
      <c r="H40" t="s">
        <v>33</v>
      </c>
      <c r="K40" s="2" t="s">
        <v>2</v>
      </c>
      <c r="P40" s="2" t="s">
        <v>2</v>
      </c>
    </row>
    <row r="41" spans="1:17" ht="14.65" thickBot="1" x14ac:dyDescent="0.5">
      <c r="A41">
        <v>190</v>
      </c>
      <c r="B41" s="2">
        <v>19463.71</v>
      </c>
      <c r="C41" s="2">
        <v>14625.35</v>
      </c>
      <c r="D41" s="1">
        <f>B41-$B$73</f>
        <v>18576.48</v>
      </c>
      <c r="E41" s="1">
        <f>C41-$C$73</f>
        <v>13738.12</v>
      </c>
      <c r="F41" t="s">
        <v>34</v>
      </c>
      <c r="G41">
        <v>28006.49</v>
      </c>
      <c r="H41">
        <v>33556.11</v>
      </c>
      <c r="J41">
        <v>190</v>
      </c>
      <c r="K41" s="2">
        <f>(D41/$G41)*30000</f>
        <v>19898.759180461384</v>
      </c>
      <c r="L41">
        <f>(K41/$K$41)*100</f>
        <v>100</v>
      </c>
      <c r="O41">
        <v>190</v>
      </c>
      <c r="P41" s="2">
        <f>(E41/$H41)*30000</f>
        <v>12282.222224208945</v>
      </c>
      <c r="Q41">
        <f>(P41/$P$41)*100</f>
        <v>100</v>
      </c>
    </row>
    <row r="42" spans="1:17" ht="14.65" thickBot="1" x14ac:dyDescent="0.5">
      <c r="A42">
        <v>190</v>
      </c>
      <c r="B42" s="3">
        <v>11195.06</v>
      </c>
      <c r="C42" s="3">
        <v>11682.75</v>
      </c>
      <c r="D42" s="1">
        <f t="shared" ref="D42:D72" si="0">B42-$B$73</f>
        <v>10307.83</v>
      </c>
      <c r="E42" s="1">
        <f t="shared" ref="E42:E72" si="1">C42-$C$73</f>
        <v>10795.52</v>
      </c>
      <c r="F42" t="s">
        <v>35</v>
      </c>
      <c r="G42">
        <v>24772.19</v>
      </c>
      <c r="H42">
        <v>31995.89</v>
      </c>
      <c r="J42">
        <v>190</v>
      </c>
      <c r="K42" s="2">
        <f t="shared" ref="K42:K72" si="2">(D42/$G42)*30000</f>
        <v>12483.147432665421</v>
      </c>
      <c r="L42">
        <f>(K42/$K$41)*100</f>
        <v>62.733295676660269</v>
      </c>
      <c r="O42">
        <v>190</v>
      </c>
      <c r="P42" s="2">
        <f t="shared" ref="P42:P72" si="3">(E42/$H42)*30000</f>
        <v>10122.1000572261</v>
      </c>
      <c r="Q42">
        <f>(P42/$P$41)*100</f>
        <v>82.412611272208352</v>
      </c>
    </row>
    <row r="43" spans="1:17" ht="14.65" thickBot="1" x14ac:dyDescent="0.5">
      <c r="A43">
        <v>190</v>
      </c>
      <c r="B43" s="3">
        <v>5820.18</v>
      </c>
      <c r="C43" s="3">
        <v>11644.86</v>
      </c>
      <c r="D43" s="1">
        <f t="shared" si="0"/>
        <v>4932.9500000000007</v>
      </c>
      <c r="E43" s="1">
        <f t="shared" si="1"/>
        <v>10757.630000000001</v>
      </c>
      <c r="F43" t="s">
        <v>36</v>
      </c>
      <c r="G43">
        <v>30203.69</v>
      </c>
      <c r="H43">
        <v>30530.71</v>
      </c>
      <c r="J43">
        <v>190</v>
      </c>
      <c r="K43" s="2">
        <f t="shared" si="2"/>
        <v>4899.6827871031655</v>
      </c>
      <c r="L43">
        <f>(K43/$K$41)*100</f>
        <v>24.623056858309887</v>
      </c>
      <c r="O43">
        <v>190</v>
      </c>
      <c r="P43" s="2">
        <f t="shared" si="3"/>
        <v>10570.631996438997</v>
      </c>
      <c r="Q43">
        <f>(P43/$P$41)*100</f>
        <v>86.064490639191433</v>
      </c>
    </row>
    <row r="44" spans="1:17" ht="14.65" thickBot="1" x14ac:dyDescent="0.5">
      <c r="A44">
        <v>190</v>
      </c>
      <c r="B44" s="3">
        <v>3912.83</v>
      </c>
      <c r="C44" s="3">
        <v>13540.42</v>
      </c>
      <c r="D44" s="1">
        <f t="shared" si="0"/>
        <v>3025.6</v>
      </c>
      <c r="E44" s="1">
        <f t="shared" si="1"/>
        <v>12653.19</v>
      </c>
      <c r="F44" t="s">
        <v>37</v>
      </c>
      <c r="G44">
        <v>36917.82</v>
      </c>
      <c r="H44">
        <v>33791.08</v>
      </c>
      <c r="J44">
        <v>190</v>
      </c>
      <c r="K44" s="2">
        <f t="shared" si="2"/>
        <v>2458.6500503009115</v>
      </c>
      <c r="L44">
        <f>(K44/$K$41)*100</f>
        <v>12.355795796127142</v>
      </c>
      <c r="O44">
        <v>190</v>
      </c>
      <c r="P44" s="2">
        <f t="shared" si="3"/>
        <v>11233.606620445396</v>
      </c>
      <c r="Q44">
        <f>(P44/$P$41)*100</f>
        <v>91.462329987022471</v>
      </c>
    </row>
    <row r="45" spans="1:17" ht="14.65" thickBot="1" x14ac:dyDescent="0.5">
      <c r="A45">
        <v>135</v>
      </c>
      <c r="B45" s="3">
        <v>9926.7999999999993</v>
      </c>
      <c r="C45" s="3">
        <v>8689.1200000000008</v>
      </c>
      <c r="D45" s="1">
        <f t="shared" si="0"/>
        <v>9039.57</v>
      </c>
      <c r="E45" s="1">
        <f t="shared" si="1"/>
        <v>7801.8900000000012</v>
      </c>
      <c r="F45" t="s">
        <v>34</v>
      </c>
      <c r="G45">
        <v>28006.49</v>
      </c>
      <c r="H45">
        <v>33556.11</v>
      </c>
      <c r="J45">
        <v>135</v>
      </c>
      <c r="K45" s="2">
        <f t="shared" si="2"/>
        <v>9683.009188227441</v>
      </c>
      <c r="L45">
        <f>(K45/$K$45)*100</f>
        <v>100</v>
      </c>
      <c r="O45">
        <v>135</v>
      </c>
      <c r="P45" s="2">
        <f t="shared" si="3"/>
        <v>6975.0844183071295</v>
      </c>
      <c r="Q45">
        <f>(P45/$P$45)*100</f>
        <v>100</v>
      </c>
    </row>
    <row r="46" spans="1:17" ht="14.65" thickBot="1" x14ac:dyDescent="0.5">
      <c r="A46">
        <v>135</v>
      </c>
      <c r="B46" s="3">
        <v>6482.23</v>
      </c>
      <c r="C46" s="3">
        <v>7238.29</v>
      </c>
      <c r="D46" s="1">
        <f t="shared" si="0"/>
        <v>5595</v>
      </c>
      <c r="E46" s="1">
        <f t="shared" si="1"/>
        <v>6351.0599999999995</v>
      </c>
      <c r="F46" t="s">
        <v>35</v>
      </c>
      <c r="G46">
        <v>24772.19</v>
      </c>
      <c r="H46">
        <v>31995.89</v>
      </c>
      <c r="J46">
        <v>135</v>
      </c>
      <c r="K46" s="2">
        <f t="shared" si="2"/>
        <v>6775.7432830928556</v>
      </c>
      <c r="L46">
        <f>(K46/$K$45)*100</f>
        <v>69.975594893896968</v>
      </c>
      <c r="O46">
        <v>135</v>
      </c>
      <c r="P46" s="2">
        <f t="shared" si="3"/>
        <v>5954.8835803598522</v>
      </c>
      <c r="Q46">
        <f>(P46/$P$45)*100</f>
        <v>85.373641711495125</v>
      </c>
    </row>
    <row r="47" spans="1:17" ht="14.65" thickBot="1" x14ac:dyDescent="0.5">
      <c r="A47">
        <v>135</v>
      </c>
      <c r="B47" s="3">
        <v>3786.1</v>
      </c>
      <c r="C47" s="3">
        <v>8190.5</v>
      </c>
      <c r="D47" s="1">
        <f t="shared" si="0"/>
        <v>2898.87</v>
      </c>
      <c r="E47" s="1">
        <f t="shared" si="1"/>
        <v>7303.27</v>
      </c>
      <c r="F47" t="s">
        <v>36</v>
      </c>
      <c r="G47">
        <v>30203.69</v>
      </c>
      <c r="H47">
        <v>30530.71</v>
      </c>
      <c r="J47">
        <v>135</v>
      </c>
      <c r="K47" s="2">
        <f t="shared" si="2"/>
        <v>2879.3203744310713</v>
      </c>
      <c r="L47">
        <f>(K47/$K$45)*100</f>
        <v>29.735801324362431</v>
      </c>
      <c r="O47">
        <v>135</v>
      </c>
      <c r="P47" s="2">
        <f t="shared" si="3"/>
        <v>7176.3185330442693</v>
      </c>
      <c r="Q47">
        <f>(P47/$P$45)*100</f>
        <v>102.88504199617961</v>
      </c>
    </row>
    <row r="48" spans="1:17" ht="14.65" thickBot="1" x14ac:dyDescent="0.5">
      <c r="A48">
        <v>135</v>
      </c>
      <c r="B48" s="3">
        <v>3310.75</v>
      </c>
      <c r="C48" s="3">
        <v>9130.0300000000007</v>
      </c>
      <c r="D48" s="1">
        <f t="shared" si="0"/>
        <v>2423.52</v>
      </c>
      <c r="E48" s="1">
        <f t="shared" si="1"/>
        <v>8242.8000000000011</v>
      </c>
      <c r="F48" t="s">
        <v>37</v>
      </c>
      <c r="G48">
        <v>36917.82</v>
      </c>
      <c r="H48">
        <v>33791.08</v>
      </c>
      <c r="J48">
        <v>135</v>
      </c>
      <c r="K48" s="2">
        <f t="shared" si="2"/>
        <v>1969.3903919570548</v>
      </c>
      <c r="L48">
        <f>(K48/$K$45)*100</f>
        <v>20.338619469156662</v>
      </c>
      <c r="O48">
        <v>135</v>
      </c>
      <c r="P48" s="2">
        <f t="shared" si="3"/>
        <v>7318.025940573667</v>
      </c>
      <c r="Q48">
        <f>(P48/$P$45)*100</f>
        <v>104.91666482725913</v>
      </c>
    </row>
    <row r="49" spans="1:17" ht="14.65" thickBot="1" x14ac:dyDescent="0.5">
      <c r="A49">
        <v>49</v>
      </c>
      <c r="B49" s="3">
        <v>19410.93</v>
      </c>
      <c r="C49" s="3">
        <v>19283.810000000001</v>
      </c>
      <c r="D49" s="1">
        <f t="shared" si="0"/>
        <v>18523.7</v>
      </c>
      <c r="E49" s="1">
        <f t="shared" si="1"/>
        <v>18396.580000000002</v>
      </c>
      <c r="F49" t="s">
        <v>29</v>
      </c>
      <c r="G49">
        <v>28006.49</v>
      </c>
      <c r="H49">
        <v>33556.11</v>
      </c>
      <c r="J49">
        <v>49</v>
      </c>
      <c r="K49" s="2">
        <f t="shared" si="2"/>
        <v>19842.222284906104</v>
      </c>
      <c r="L49">
        <f>(K49/$K$49)*100</f>
        <v>100</v>
      </c>
      <c r="O49">
        <v>49</v>
      </c>
      <c r="P49" s="2">
        <f t="shared" si="3"/>
        <v>16447.001753182954</v>
      </c>
      <c r="Q49">
        <f>(P49/$P$49)*100</f>
        <v>100</v>
      </c>
    </row>
    <row r="50" spans="1:17" ht="14.65" thickBot="1" x14ac:dyDescent="0.5">
      <c r="A50">
        <v>49</v>
      </c>
      <c r="B50" s="3">
        <v>19101.41</v>
      </c>
      <c r="C50" s="3">
        <v>17799.86</v>
      </c>
      <c r="D50" s="1">
        <f t="shared" si="0"/>
        <v>18214.18</v>
      </c>
      <c r="E50" s="1">
        <f t="shared" si="1"/>
        <v>16912.63</v>
      </c>
      <c r="G50">
        <v>24772.19</v>
      </c>
      <c r="H50">
        <v>31995.89</v>
      </c>
      <c r="J50">
        <v>49</v>
      </c>
      <c r="K50" s="2">
        <f t="shared" si="2"/>
        <v>22058.017478470818</v>
      </c>
      <c r="L50">
        <f>(K50/$K$49)*100</f>
        <v>111.16707172084379</v>
      </c>
      <c r="O50">
        <v>49</v>
      </c>
      <c r="P50" s="2">
        <f t="shared" si="3"/>
        <v>15857.627339011355</v>
      </c>
      <c r="Q50">
        <f>(P50/$P$49)*100</f>
        <v>96.416523673942336</v>
      </c>
    </row>
    <row r="51" spans="1:17" ht="14.65" thickBot="1" x14ac:dyDescent="0.5">
      <c r="A51">
        <v>49</v>
      </c>
      <c r="B51" s="3">
        <v>21205.54</v>
      </c>
      <c r="C51" s="3">
        <v>18010.3</v>
      </c>
      <c r="D51" s="1">
        <f t="shared" si="0"/>
        <v>20318.310000000001</v>
      </c>
      <c r="E51" s="1">
        <f t="shared" si="1"/>
        <v>17123.07</v>
      </c>
      <c r="G51">
        <v>30203.69</v>
      </c>
      <c r="H51">
        <v>30530.71</v>
      </c>
      <c r="J51">
        <v>49</v>
      </c>
      <c r="K51" s="2">
        <f t="shared" si="2"/>
        <v>20181.28579653678</v>
      </c>
      <c r="L51">
        <f>(K51/$K$49)*100</f>
        <v>101.70879807091266</v>
      </c>
      <c r="O51">
        <v>49</v>
      </c>
      <c r="P51" s="2">
        <f t="shared" si="3"/>
        <v>16825.422664589198</v>
      </c>
      <c r="Q51">
        <f>(P51/$P$49)*100</f>
        <v>102.30085043514394</v>
      </c>
    </row>
    <row r="52" spans="1:17" ht="14.65" thickBot="1" x14ac:dyDescent="0.5">
      <c r="A52">
        <v>49</v>
      </c>
      <c r="B52" s="3">
        <v>20059.88</v>
      </c>
      <c r="C52" s="3">
        <v>21331.93</v>
      </c>
      <c r="D52" s="1">
        <f t="shared" si="0"/>
        <v>19172.650000000001</v>
      </c>
      <c r="E52" s="1">
        <f t="shared" si="1"/>
        <v>20444.7</v>
      </c>
      <c r="G52">
        <v>36917.82</v>
      </c>
      <c r="H52">
        <v>33791.08</v>
      </c>
      <c r="J52">
        <v>49</v>
      </c>
      <c r="K52" s="2">
        <f t="shared" si="2"/>
        <v>15579.996326977054</v>
      </c>
      <c r="L52">
        <f>(K52/$K$49)*100</f>
        <v>78.519412308109722</v>
      </c>
      <c r="O52">
        <v>49</v>
      </c>
      <c r="P52" s="2">
        <f t="shared" si="3"/>
        <v>18150.973570539918</v>
      </c>
      <c r="Q52">
        <f>(P52/$P$49)*100</f>
        <v>110.36037961768442</v>
      </c>
    </row>
    <row r="53" spans="1:17" ht="14.65" thickBot="1" x14ac:dyDescent="0.5">
      <c r="A53" s="4" t="s">
        <v>4</v>
      </c>
      <c r="B53" s="3">
        <v>5729.19</v>
      </c>
      <c r="C53" s="3">
        <v>5543.67</v>
      </c>
      <c r="D53" s="1">
        <f t="shared" si="0"/>
        <v>4841.9599999999991</v>
      </c>
      <c r="E53" s="1">
        <f t="shared" si="1"/>
        <v>4656.4400000000005</v>
      </c>
      <c r="G53">
        <v>28006.49</v>
      </c>
      <c r="H53">
        <v>33556.11</v>
      </c>
      <c r="I53" s="4"/>
      <c r="J53" s="4" t="s">
        <v>4</v>
      </c>
      <c r="K53" s="2">
        <f t="shared" si="2"/>
        <v>5186.6121031232396</v>
      </c>
      <c r="L53">
        <f>(K53/$K$53)*100</f>
        <v>100</v>
      </c>
      <c r="O53" s="4" t="s">
        <v>4</v>
      </c>
      <c r="P53" s="2">
        <f t="shared" si="3"/>
        <v>4162.9735985488196</v>
      </c>
      <c r="Q53">
        <f>(P53/$P$53)*100</f>
        <v>100</v>
      </c>
    </row>
    <row r="54" spans="1:17" ht="14.65" thickBot="1" x14ac:dyDescent="0.5">
      <c r="A54" s="4" t="s">
        <v>4</v>
      </c>
      <c r="B54" s="3">
        <v>5358.68</v>
      </c>
      <c r="C54" s="3">
        <v>5339.39</v>
      </c>
      <c r="D54" s="1">
        <f t="shared" si="0"/>
        <v>4471.4500000000007</v>
      </c>
      <c r="E54" s="1">
        <f t="shared" si="1"/>
        <v>4452.16</v>
      </c>
      <c r="G54">
        <v>24772.19</v>
      </c>
      <c r="H54">
        <v>31995.89</v>
      </c>
      <c r="I54" s="4"/>
      <c r="J54" s="4" t="s">
        <v>4</v>
      </c>
      <c r="K54" s="2">
        <f t="shared" si="2"/>
        <v>5415.0844152253003</v>
      </c>
      <c r="L54">
        <f>(K54/$K$53)*100</f>
        <v>104.40503950477577</v>
      </c>
      <c r="O54" s="4" t="s">
        <v>4</v>
      </c>
      <c r="P54" s="2">
        <f t="shared" si="3"/>
        <v>4174.4361541435474</v>
      </c>
      <c r="Q54">
        <f>(P54/$P$53)*100</f>
        <v>100.27534538289467</v>
      </c>
    </row>
    <row r="55" spans="1:17" ht="14.65" thickBot="1" x14ac:dyDescent="0.5">
      <c r="A55" s="4" t="s">
        <v>4</v>
      </c>
      <c r="B55" s="3">
        <v>6386.34</v>
      </c>
      <c r="C55" s="3">
        <v>5781.6</v>
      </c>
      <c r="D55" s="1">
        <f t="shared" si="0"/>
        <v>5499.1100000000006</v>
      </c>
      <c r="E55" s="1">
        <f t="shared" si="1"/>
        <v>4894.3700000000008</v>
      </c>
      <c r="G55">
        <v>30203.69</v>
      </c>
      <c r="H55">
        <v>30530.71</v>
      </c>
      <c r="I55" s="4"/>
      <c r="J55" s="4" t="s">
        <v>4</v>
      </c>
      <c r="K55" s="2">
        <f t="shared" si="2"/>
        <v>5462.0246731442421</v>
      </c>
      <c r="L55">
        <f>(K55/$K$53)*100</f>
        <v>105.31006685183102</v>
      </c>
      <c r="O55" s="4" t="s">
        <v>4</v>
      </c>
      <c r="P55" s="2">
        <f t="shared" si="3"/>
        <v>4809.2920210502807</v>
      </c>
      <c r="Q55">
        <f>(P55/$P$53)*100</f>
        <v>115.52540286891953</v>
      </c>
    </row>
    <row r="56" spans="1:17" ht="14.65" thickBot="1" x14ac:dyDescent="0.5">
      <c r="A56" s="4" t="s">
        <v>4</v>
      </c>
      <c r="B56" s="3">
        <v>5916.75</v>
      </c>
      <c r="C56" s="3">
        <v>7857.75</v>
      </c>
      <c r="D56" s="1">
        <f t="shared" si="0"/>
        <v>5029.5200000000004</v>
      </c>
      <c r="E56" s="1">
        <f t="shared" si="1"/>
        <v>6970.52</v>
      </c>
      <c r="G56">
        <v>36917.82</v>
      </c>
      <c r="H56">
        <v>33791.08</v>
      </c>
      <c r="I56" s="4"/>
      <c r="J56" s="4" t="s">
        <v>4</v>
      </c>
      <c r="K56" s="2">
        <f t="shared" si="2"/>
        <v>4087.0668961493393</v>
      </c>
      <c r="L56">
        <f>(K56/$K$53)*100</f>
        <v>78.800319262129065</v>
      </c>
      <c r="O56" s="4" t="s">
        <v>4</v>
      </c>
      <c r="P56" s="2">
        <f t="shared" si="3"/>
        <v>6188.4852452185605</v>
      </c>
      <c r="Q56">
        <f>(P56/$P$53)*100</f>
        <v>148.65540457368786</v>
      </c>
    </row>
    <row r="57" spans="1:17" ht="14.65" thickBot="1" x14ac:dyDescent="0.5">
      <c r="A57" s="4" t="s">
        <v>5</v>
      </c>
      <c r="B57" s="3">
        <v>4182.43</v>
      </c>
      <c r="C57" s="3">
        <v>4076.27</v>
      </c>
      <c r="D57" s="1">
        <f t="shared" si="0"/>
        <v>3295.2000000000003</v>
      </c>
      <c r="E57" s="1">
        <f t="shared" si="1"/>
        <v>3189.04</v>
      </c>
      <c r="G57">
        <v>28006.49</v>
      </c>
      <c r="H57">
        <v>33556.11</v>
      </c>
      <c r="I57" s="4"/>
      <c r="J57" s="4" t="s">
        <v>5</v>
      </c>
      <c r="K57" s="2">
        <f t="shared" si="2"/>
        <v>3529.7532821856648</v>
      </c>
      <c r="L57">
        <f>(K57/$K$57)*100</f>
        <v>100</v>
      </c>
      <c r="O57" s="4" t="s">
        <v>5</v>
      </c>
      <c r="P57" s="2">
        <f t="shared" si="3"/>
        <v>2851.0813678939544</v>
      </c>
      <c r="Q57">
        <f>(P57/$P$57)*100</f>
        <v>100</v>
      </c>
    </row>
    <row r="58" spans="1:17" ht="14.65" thickBot="1" x14ac:dyDescent="0.5">
      <c r="A58" s="4" t="s">
        <v>5</v>
      </c>
      <c r="B58" s="3">
        <v>4000.44</v>
      </c>
      <c r="C58" s="3">
        <v>4372.78</v>
      </c>
      <c r="D58" s="1">
        <f t="shared" si="0"/>
        <v>3113.21</v>
      </c>
      <c r="E58" s="1">
        <f t="shared" si="1"/>
        <v>3485.5499999999997</v>
      </c>
      <c r="G58">
        <v>24772.19</v>
      </c>
      <c r="H58">
        <v>31995.89</v>
      </c>
      <c r="I58" s="4"/>
      <c r="J58" s="4" t="s">
        <v>5</v>
      </c>
      <c r="K58" s="2">
        <f t="shared" si="2"/>
        <v>3770.2076400996443</v>
      </c>
      <c r="L58">
        <f>(K58/$K$57)*100</f>
        <v>106.81221430198904</v>
      </c>
      <c r="O58" s="4" t="s">
        <v>5</v>
      </c>
      <c r="P58" s="2">
        <f t="shared" si="3"/>
        <v>3268.1228745316976</v>
      </c>
      <c r="Q58">
        <f>(P58/$P$57)*100</f>
        <v>114.6274852529307</v>
      </c>
    </row>
    <row r="59" spans="1:17" ht="14.65" thickBot="1" x14ac:dyDescent="0.5">
      <c r="A59" s="4" t="s">
        <v>5</v>
      </c>
      <c r="B59" s="3">
        <v>4612.67</v>
      </c>
      <c r="C59" s="3">
        <v>5607.34</v>
      </c>
      <c r="D59" s="1">
        <f t="shared" si="0"/>
        <v>3725.44</v>
      </c>
      <c r="E59" s="1">
        <f t="shared" si="1"/>
        <v>4720.1100000000006</v>
      </c>
      <c r="G59">
        <v>30203.69</v>
      </c>
      <c r="H59">
        <v>30530.71</v>
      </c>
      <c r="I59" s="4"/>
      <c r="J59" s="4" t="s">
        <v>5</v>
      </c>
      <c r="K59" s="2">
        <f t="shared" si="2"/>
        <v>3700.3160872065637</v>
      </c>
      <c r="L59">
        <f>(K59/$K$57)*100</f>
        <v>104.83214523467443</v>
      </c>
      <c r="O59" s="4" t="s">
        <v>5</v>
      </c>
      <c r="P59" s="2">
        <f t="shared" si="3"/>
        <v>4638.0611521972469</v>
      </c>
      <c r="Q59">
        <f>(P59/$P$57)*100</f>
        <v>162.67726359641935</v>
      </c>
    </row>
    <row r="60" spans="1:17" ht="14.65" thickBot="1" x14ac:dyDescent="0.5">
      <c r="A60" s="4" t="s">
        <v>5</v>
      </c>
      <c r="B60" s="3">
        <v>4744.8</v>
      </c>
      <c r="C60" s="3">
        <v>7683.75</v>
      </c>
      <c r="D60" s="1">
        <f t="shared" si="0"/>
        <v>3857.57</v>
      </c>
      <c r="E60" s="1">
        <f t="shared" si="1"/>
        <v>6796.52</v>
      </c>
      <c r="G60">
        <v>36917.82</v>
      </c>
      <c r="H60">
        <v>33791.08</v>
      </c>
      <c r="I60" s="4"/>
      <c r="J60" s="4" t="s">
        <v>5</v>
      </c>
      <c r="K60" s="2">
        <f t="shared" si="2"/>
        <v>3134.7219310349315</v>
      </c>
      <c r="L60">
        <f>(K60/$K$57)*100</f>
        <v>88.808527974336911</v>
      </c>
      <c r="O60" s="4" t="s">
        <v>5</v>
      </c>
      <c r="P60" s="2">
        <f t="shared" si="3"/>
        <v>6034.0066076609564</v>
      </c>
      <c r="Q60">
        <f>(P60/$P$57)*100</f>
        <v>211.6392283857607</v>
      </c>
    </row>
    <row r="61" spans="1:17" ht="14.65" thickBot="1" x14ac:dyDescent="0.5">
      <c r="A61" s="4">
        <v>40</v>
      </c>
      <c r="B61" s="3">
        <v>13168</v>
      </c>
      <c r="C61" s="3">
        <v>12061.44</v>
      </c>
      <c r="D61" s="1">
        <f t="shared" si="0"/>
        <v>12280.77</v>
      </c>
      <c r="E61" s="1">
        <f t="shared" si="1"/>
        <v>11174.210000000001</v>
      </c>
      <c r="G61">
        <v>28006.49</v>
      </c>
      <c r="H61">
        <v>33556.11</v>
      </c>
      <c r="I61" s="4"/>
      <c r="J61" s="4">
        <v>40</v>
      </c>
      <c r="K61" s="2">
        <f t="shared" si="2"/>
        <v>13154.918734907516</v>
      </c>
      <c r="L61">
        <f>(K61/$K$61)*100</f>
        <v>100</v>
      </c>
      <c r="O61" s="4">
        <v>40</v>
      </c>
      <c r="P61" s="2">
        <f t="shared" si="3"/>
        <v>9990.0226814133111</v>
      </c>
      <c r="Q61">
        <f>(P61/$P$61)*100</f>
        <v>100</v>
      </c>
    </row>
    <row r="62" spans="1:17" ht="14.65" thickBot="1" x14ac:dyDescent="0.5">
      <c r="A62">
        <v>40</v>
      </c>
      <c r="B62" s="3">
        <v>11063.15</v>
      </c>
      <c r="C62" s="3">
        <v>10381.629999999999</v>
      </c>
      <c r="D62" s="1">
        <f t="shared" si="0"/>
        <v>10175.92</v>
      </c>
      <c r="E62" s="1">
        <f t="shared" si="1"/>
        <v>9494.4</v>
      </c>
      <c r="G62">
        <v>24772.19</v>
      </c>
      <c r="H62">
        <v>31995.89</v>
      </c>
      <c r="J62">
        <v>40</v>
      </c>
      <c r="K62" s="2">
        <f t="shared" si="2"/>
        <v>12323.399747862422</v>
      </c>
      <c r="L62">
        <f>(K62/$K$61)*100</f>
        <v>93.679026044922651</v>
      </c>
      <c r="O62">
        <v>40</v>
      </c>
      <c r="P62" s="2">
        <f t="shared" si="3"/>
        <v>8902.1433690389604</v>
      </c>
      <c r="Q62">
        <f>(P62/$P$61)*100</f>
        <v>89.110341917457532</v>
      </c>
    </row>
    <row r="63" spans="1:17" ht="14.65" thickBot="1" x14ac:dyDescent="0.5">
      <c r="A63">
        <v>40</v>
      </c>
      <c r="B63" s="3">
        <v>12347.9</v>
      </c>
      <c r="C63" s="3">
        <v>12260.45</v>
      </c>
      <c r="D63" s="1">
        <f t="shared" si="0"/>
        <v>11460.67</v>
      </c>
      <c r="E63" s="1">
        <f t="shared" si="1"/>
        <v>11373.220000000001</v>
      </c>
      <c r="G63">
        <v>30203.69</v>
      </c>
      <c r="H63">
        <v>30530.71</v>
      </c>
      <c r="J63">
        <v>40</v>
      </c>
      <c r="K63" s="2">
        <f t="shared" si="2"/>
        <v>11383.380639915189</v>
      </c>
      <c r="L63">
        <f>(K63/$K$61)*100</f>
        <v>86.53326462373785</v>
      </c>
      <c r="O63">
        <v>40</v>
      </c>
      <c r="P63" s="2">
        <f t="shared" si="3"/>
        <v>11175.521302976578</v>
      </c>
      <c r="Q63">
        <f>(P63/$P$61)*100</f>
        <v>111.86682612611997</v>
      </c>
    </row>
    <row r="64" spans="1:17" ht="14.65" thickBot="1" x14ac:dyDescent="0.5">
      <c r="A64">
        <v>40</v>
      </c>
      <c r="B64" s="3">
        <v>13726.06</v>
      </c>
      <c r="C64" s="3">
        <v>17018.900000000001</v>
      </c>
      <c r="D64" s="1">
        <f t="shared" si="0"/>
        <v>12838.83</v>
      </c>
      <c r="E64" s="1">
        <f t="shared" si="1"/>
        <v>16131.670000000002</v>
      </c>
      <c r="G64">
        <v>36917.82</v>
      </c>
      <c r="H64">
        <v>33791.08</v>
      </c>
      <c r="J64">
        <v>40</v>
      </c>
      <c r="K64" s="2">
        <f t="shared" si="2"/>
        <v>10433.034778326564</v>
      </c>
      <c r="L64">
        <f>(K64/$K$61)*100</f>
        <v>79.309002119806038</v>
      </c>
      <c r="O64">
        <v>40</v>
      </c>
      <c r="P64" s="2">
        <f t="shared" si="3"/>
        <v>14321.829903039501</v>
      </c>
      <c r="Q64">
        <f>(P64/$P$61)*100</f>
        <v>143.36133520182719</v>
      </c>
    </row>
    <row r="65" spans="1:17" ht="14.65" thickBot="1" x14ac:dyDescent="0.5">
      <c r="A65">
        <v>34</v>
      </c>
      <c r="B65" s="3">
        <v>3012.78</v>
      </c>
      <c r="C65" s="3">
        <v>2291.38</v>
      </c>
      <c r="D65" s="1">
        <f t="shared" si="0"/>
        <v>2125.5500000000002</v>
      </c>
      <c r="E65" s="1">
        <f t="shared" si="1"/>
        <v>1404.15</v>
      </c>
      <c r="G65">
        <v>28006.49</v>
      </c>
      <c r="H65">
        <v>33556.11</v>
      </c>
      <c r="J65">
        <v>34</v>
      </c>
      <c r="K65" s="2">
        <f t="shared" si="2"/>
        <v>2276.8472593316765</v>
      </c>
      <c r="L65">
        <f>(K65/$K$65)*100</f>
        <v>100</v>
      </c>
      <c r="O65">
        <v>34</v>
      </c>
      <c r="P65" s="2">
        <f t="shared" si="3"/>
        <v>1255.3451517473272</v>
      </c>
      <c r="Q65">
        <f>(P65/$P$65)*100</f>
        <v>100</v>
      </c>
    </row>
    <row r="66" spans="1:17" ht="14.65" thickBot="1" x14ac:dyDescent="0.5">
      <c r="A66">
        <v>34</v>
      </c>
      <c r="B66" s="3">
        <v>2537.31</v>
      </c>
      <c r="C66" s="3">
        <v>2413.83</v>
      </c>
      <c r="D66" s="1">
        <f t="shared" si="0"/>
        <v>1650.08</v>
      </c>
      <c r="E66" s="1">
        <f t="shared" si="1"/>
        <v>1526.6</v>
      </c>
      <c r="G66">
        <v>24772.19</v>
      </c>
      <c r="H66">
        <v>31995.89</v>
      </c>
      <c r="J66">
        <v>34</v>
      </c>
      <c r="K66" s="2">
        <f t="shared" si="2"/>
        <v>1998.3053577418873</v>
      </c>
      <c r="L66">
        <f>(K66/$K$65)*100</f>
        <v>87.766333448667538</v>
      </c>
      <c r="O66">
        <v>34</v>
      </c>
      <c r="P66" s="2">
        <f t="shared" si="3"/>
        <v>1431.3713417567069</v>
      </c>
      <c r="Q66">
        <f>(P66/$P$65)*100</f>
        <v>114.02213484987512</v>
      </c>
    </row>
    <row r="67" spans="1:17" ht="14.65" thickBot="1" x14ac:dyDescent="0.5">
      <c r="A67">
        <v>34</v>
      </c>
      <c r="B67" s="3">
        <v>3403.1</v>
      </c>
      <c r="C67" s="3">
        <v>2657.57</v>
      </c>
      <c r="D67" s="1">
        <f t="shared" si="0"/>
        <v>2515.87</v>
      </c>
      <c r="E67" s="1">
        <f t="shared" si="1"/>
        <v>1770.3400000000001</v>
      </c>
      <c r="G67">
        <v>30203.69</v>
      </c>
      <c r="H67">
        <v>30530.71</v>
      </c>
      <c r="J67">
        <v>34</v>
      </c>
      <c r="K67" s="2">
        <f t="shared" si="2"/>
        <v>2498.9032796986062</v>
      </c>
      <c r="L67">
        <f>(K67/$K$65)*100</f>
        <v>109.75278510479048</v>
      </c>
      <c r="O67">
        <v>34</v>
      </c>
      <c r="P67" s="2">
        <f t="shared" si="3"/>
        <v>1739.5664889548918</v>
      </c>
      <c r="Q67">
        <f>(P67/$P$65)*100</f>
        <v>138.57276515017182</v>
      </c>
    </row>
    <row r="68" spans="1:17" ht="14.65" thickBot="1" x14ac:dyDescent="0.5">
      <c r="A68">
        <v>34</v>
      </c>
      <c r="B68" s="3">
        <v>3419.8</v>
      </c>
      <c r="C68" s="3">
        <v>3768.91</v>
      </c>
      <c r="D68" s="1">
        <f t="shared" si="0"/>
        <v>2532.5700000000002</v>
      </c>
      <c r="E68" s="1">
        <f t="shared" si="1"/>
        <v>2881.68</v>
      </c>
      <c r="G68">
        <v>36917.82</v>
      </c>
      <c r="H68">
        <v>33791.08</v>
      </c>
      <c r="J68">
        <v>34</v>
      </c>
      <c r="K68" s="2">
        <f t="shared" si="2"/>
        <v>2058.0061336232748</v>
      </c>
      <c r="L68">
        <f>(K68/$K$65)*100</f>
        <v>90.388414294745516</v>
      </c>
      <c r="O68">
        <v>34</v>
      </c>
      <c r="P68" s="2">
        <f t="shared" si="3"/>
        <v>2558.3793119367592</v>
      </c>
      <c r="Q68">
        <f>(P68/$P$65)*100</f>
        <v>203.79887621947844</v>
      </c>
    </row>
    <row r="69" spans="1:17" ht="14.65" thickBot="1" x14ac:dyDescent="0.5">
      <c r="A69" s="4">
        <v>12</v>
      </c>
      <c r="B69" s="2">
        <v>5867.72</v>
      </c>
      <c r="C69" s="2">
        <v>4624.43</v>
      </c>
      <c r="D69" s="1">
        <f t="shared" si="0"/>
        <v>4980.49</v>
      </c>
      <c r="E69" s="1">
        <f t="shared" si="1"/>
        <v>3737.2000000000003</v>
      </c>
      <c r="G69">
        <v>28006.49</v>
      </c>
      <c r="H69">
        <v>33556.11</v>
      </c>
      <c r="J69">
        <v>12</v>
      </c>
      <c r="K69" s="2">
        <f t="shared" si="2"/>
        <v>5335.0027083008254</v>
      </c>
      <c r="L69">
        <f>(K69/$K$69)*100</f>
        <v>100</v>
      </c>
      <c r="O69">
        <v>12</v>
      </c>
      <c r="P69" s="2">
        <f t="shared" si="3"/>
        <v>3341.1500915928577</v>
      </c>
      <c r="Q69">
        <f>(P69/$P$69)*100</f>
        <v>100</v>
      </c>
    </row>
    <row r="70" spans="1:17" ht="14.65" thickBot="1" x14ac:dyDescent="0.5">
      <c r="A70">
        <v>12</v>
      </c>
      <c r="B70" s="3">
        <v>4129.3599999999997</v>
      </c>
      <c r="C70" s="3">
        <v>4660.09</v>
      </c>
      <c r="D70" s="1">
        <f t="shared" si="0"/>
        <v>3242.1299999999997</v>
      </c>
      <c r="E70" s="1">
        <f t="shared" si="1"/>
        <v>3772.86</v>
      </c>
      <c r="G70">
        <v>24772.19</v>
      </c>
      <c r="H70">
        <v>31995.89</v>
      </c>
      <c r="J70">
        <v>12</v>
      </c>
      <c r="K70" s="2">
        <f t="shared" si="2"/>
        <v>3926.3343289390241</v>
      </c>
      <c r="L70">
        <f>(K70/$K$69)*100</f>
        <v>73.595732628775821</v>
      </c>
      <c r="O70">
        <v>12</v>
      </c>
      <c r="P70" s="2">
        <f t="shared" si="3"/>
        <v>3537.5105990175616</v>
      </c>
      <c r="Q70">
        <f>(P70/$P$69)*100</f>
        <v>105.87703341788787</v>
      </c>
    </row>
    <row r="71" spans="1:17" ht="14.65" thickBot="1" x14ac:dyDescent="0.5">
      <c r="A71">
        <v>12</v>
      </c>
      <c r="B71" s="3">
        <v>4944.04</v>
      </c>
      <c r="C71" s="3">
        <v>6629.99</v>
      </c>
      <c r="D71" s="1">
        <f t="shared" si="0"/>
        <v>4056.81</v>
      </c>
      <c r="E71" s="1">
        <f t="shared" si="1"/>
        <v>5742.76</v>
      </c>
      <c r="G71">
        <v>30203.69</v>
      </c>
      <c r="H71">
        <v>30530.71</v>
      </c>
      <c r="J71">
        <v>12</v>
      </c>
      <c r="K71" s="2">
        <f t="shared" si="2"/>
        <v>4029.4513683592963</v>
      </c>
      <c r="L71">
        <f>(K71/$K$69)*100</f>
        <v>75.528572124055373</v>
      </c>
      <c r="O71">
        <v>12</v>
      </c>
      <c r="P71" s="2">
        <f t="shared" si="3"/>
        <v>5642.9346058444107</v>
      </c>
      <c r="Q71">
        <f>(P71/$P$69)*100</f>
        <v>168.89198183713447</v>
      </c>
    </row>
    <row r="72" spans="1:17" ht="14.65" thickBot="1" x14ac:dyDescent="0.5">
      <c r="A72">
        <v>12</v>
      </c>
      <c r="B72" s="3">
        <v>4163.84</v>
      </c>
      <c r="C72" s="3">
        <v>8482.82</v>
      </c>
      <c r="D72" s="1">
        <f t="shared" si="0"/>
        <v>3276.61</v>
      </c>
      <c r="E72" s="1">
        <f t="shared" si="1"/>
        <v>7595.59</v>
      </c>
      <c r="G72">
        <v>36917.82</v>
      </c>
      <c r="H72">
        <v>33791.08</v>
      </c>
      <c r="J72">
        <v>12</v>
      </c>
      <c r="K72" s="2">
        <f t="shared" si="2"/>
        <v>2662.6247161939682</v>
      </c>
      <c r="L72">
        <f>(K72/$K$69)*100</f>
        <v>49.908591649843835</v>
      </c>
      <c r="O72">
        <v>12</v>
      </c>
      <c r="P72" s="2">
        <f t="shared" si="3"/>
        <v>6743.4275554377073</v>
      </c>
      <c r="Q72">
        <f>(P72/$P$69)*100</f>
        <v>201.82953086740412</v>
      </c>
    </row>
    <row r="73" spans="1:17" ht="14.65" thickBot="1" x14ac:dyDescent="0.5">
      <c r="A73" s="4" t="s">
        <v>6</v>
      </c>
      <c r="B73" s="3">
        <v>887.23</v>
      </c>
      <c r="C73" s="3">
        <v>887.23</v>
      </c>
      <c r="K73" s="2"/>
    </row>
    <row r="74" spans="1:17" ht="14.65" thickBot="1" x14ac:dyDescent="0.5">
      <c r="B74" s="3"/>
      <c r="C74" s="4"/>
      <c r="D74" s="3"/>
      <c r="E74" s="3"/>
    </row>
    <row r="75" spans="1:17" ht="14.65" thickBot="1" x14ac:dyDescent="0.5">
      <c r="B75" s="3"/>
    </row>
    <row r="76" spans="1:17" ht="14.65" thickBot="1" x14ac:dyDescent="0.5">
      <c r="B76" s="3"/>
    </row>
    <row r="77" spans="1:17" ht="14.65" thickBot="1" x14ac:dyDescent="0.5">
      <c r="B77" s="3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60E6B-5E45-43A2-8AC2-1278D89B2B0B}">
  <dimension ref="A1:CZ177"/>
  <sheetViews>
    <sheetView tabSelected="1" topLeftCell="R1" workbookViewId="0"/>
  </sheetViews>
  <sheetFormatPr baseColWidth="10" defaultColWidth="11.3984375" defaultRowHeight="14.25" x14ac:dyDescent="0.45"/>
  <cols>
    <col min="1" max="6" width="11.3984375" style="5" customWidth="1"/>
    <col min="7" max="7" width="11.265625" style="6" customWidth="1"/>
    <col min="8" max="11" width="11.3984375" style="5" customWidth="1"/>
    <col min="12" max="12" width="14.3984375" style="5" customWidth="1"/>
    <col min="13" max="13" width="13.53125" style="5" customWidth="1"/>
    <col min="14" max="19" width="11.3984375" style="5" customWidth="1"/>
    <col min="20" max="20" width="14.53125" style="5" customWidth="1"/>
    <col min="21" max="21" width="11.3984375" style="5" customWidth="1"/>
    <col min="22" max="22" width="21.86328125" style="5" customWidth="1"/>
    <col min="23" max="24" width="29.59765625" style="5" customWidth="1"/>
    <col min="25" max="27" width="11.3984375" style="5" customWidth="1"/>
    <col min="28" max="28" width="11.265625" style="5" customWidth="1"/>
    <col min="29" max="49" width="11.3984375" style="5" customWidth="1"/>
    <col min="50" max="50" width="14.6640625" style="5" customWidth="1"/>
    <col min="51" max="69" width="11.3984375" style="5" customWidth="1"/>
    <col min="70" max="70" width="16.796875" style="5" customWidth="1"/>
    <col min="71" max="71" width="15.796875" style="5" customWidth="1"/>
    <col min="72" max="105" width="11.3984375" style="5" customWidth="1"/>
    <col min="106" max="16384" width="11.3984375" style="5"/>
  </cols>
  <sheetData>
    <row r="1" spans="1:64" s="7" customFormat="1" x14ac:dyDescent="0.45">
      <c r="A1" s="35" t="s">
        <v>89</v>
      </c>
      <c r="B1" s="6"/>
      <c r="C1" s="6"/>
      <c r="D1" s="6"/>
      <c r="E1" s="6"/>
      <c r="F1" s="6"/>
      <c r="G1" s="13" t="s">
        <v>70</v>
      </c>
      <c r="H1" s="18" t="s">
        <v>69</v>
      </c>
      <c r="I1" s="18" t="s">
        <v>68</v>
      </c>
      <c r="J1" s="14" t="s">
        <v>85</v>
      </c>
      <c r="K1" s="14" t="s">
        <v>66</v>
      </c>
      <c r="L1" s="14" t="s">
        <v>65</v>
      </c>
      <c r="M1" s="14" t="s">
        <v>64</v>
      </c>
      <c r="N1" s="14" t="s">
        <v>63</v>
      </c>
      <c r="O1" s="14" t="s">
        <v>84</v>
      </c>
      <c r="P1" s="14" t="s">
        <v>6</v>
      </c>
      <c r="Q1" s="14" t="s">
        <v>83</v>
      </c>
      <c r="R1" s="14" t="s">
        <v>82</v>
      </c>
      <c r="S1" s="14" t="s">
        <v>2</v>
      </c>
      <c r="T1" s="14" t="s">
        <v>81</v>
      </c>
      <c r="U1" s="13" t="s">
        <v>80</v>
      </c>
      <c r="V1" s="33" t="s">
        <v>79</v>
      </c>
      <c r="W1" s="33" t="s">
        <v>78</v>
      </c>
      <c r="X1" s="33"/>
      <c r="Y1" s="5"/>
      <c r="Z1" s="5"/>
      <c r="AA1" s="5"/>
      <c r="AB1" s="5"/>
      <c r="AC1" s="5"/>
      <c r="AD1" s="5"/>
      <c r="AE1" s="5"/>
      <c r="AF1" s="5"/>
      <c r="AG1" s="36" t="s">
        <v>58</v>
      </c>
      <c r="AH1" s="36"/>
      <c r="AI1" s="36"/>
      <c r="AJ1" s="36"/>
      <c r="AK1" s="36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</row>
    <row r="2" spans="1:64" s="7" customFormat="1" x14ac:dyDescent="0.45">
      <c r="A2" s="12"/>
      <c r="B2" s="6"/>
      <c r="C2" s="6"/>
      <c r="D2" s="6"/>
      <c r="E2" s="6"/>
      <c r="F2" s="6"/>
      <c r="G2" s="18">
        <v>1</v>
      </c>
      <c r="H2" s="18">
        <v>1</v>
      </c>
      <c r="I2" s="37" t="s">
        <v>60</v>
      </c>
      <c r="J2" s="38" t="s">
        <v>1</v>
      </c>
      <c r="K2" s="26" t="s">
        <v>55</v>
      </c>
      <c r="L2" s="26">
        <v>133021001</v>
      </c>
      <c r="M2" s="26">
        <v>4056</v>
      </c>
      <c r="N2" s="26">
        <f t="shared" ref="N2:N33" si="0">L2-P2</f>
        <v>127919956</v>
      </c>
      <c r="O2" s="26"/>
      <c r="P2" s="26">
        <f t="shared" ref="P2:P33" si="1">$L$50</f>
        <v>5101045</v>
      </c>
      <c r="Q2" s="26"/>
      <c r="R2" s="26">
        <v>4.5</v>
      </c>
      <c r="S2" s="26">
        <v>32796.1</v>
      </c>
      <c r="T2" s="26" t="s">
        <v>72</v>
      </c>
      <c r="U2" s="32">
        <f t="shared" ref="U2:U9" si="2">N2/$N$5</f>
        <v>0.73339700297830834</v>
      </c>
      <c r="V2" s="14">
        <f t="shared" ref="V2:V9" si="3">$U$5/U2</f>
        <v>1.3635179799467725</v>
      </c>
      <c r="W2" s="14">
        <f t="shared" ref="W2:W33" si="4">N2*V2</f>
        <v>174421160.00000003</v>
      </c>
      <c r="X2" s="14"/>
      <c r="Y2" s="14"/>
      <c r="Z2" s="14"/>
      <c r="AA2" s="14"/>
      <c r="AB2" s="14"/>
      <c r="AC2" s="14"/>
      <c r="AD2" s="14"/>
      <c r="AE2" s="14"/>
      <c r="AF2" s="14"/>
      <c r="AG2" s="15"/>
      <c r="AH2" s="39" t="s">
        <v>57</v>
      </c>
      <c r="AI2" s="39"/>
      <c r="AJ2" s="40" t="s">
        <v>56</v>
      </c>
      <c r="AK2" s="40"/>
      <c r="AL2" s="14"/>
      <c r="AM2" s="14"/>
      <c r="AN2" s="14"/>
      <c r="AO2" s="14"/>
      <c r="AP2" s="14"/>
      <c r="AQ2" s="13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</row>
    <row r="3" spans="1:64" s="7" customFormat="1" x14ac:dyDescent="0.45">
      <c r="A3" s="12"/>
      <c r="B3" s="6"/>
      <c r="C3" s="6"/>
      <c r="D3" s="6"/>
      <c r="E3" s="6"/>
      <c r="F3" s="6"/>
      <c r="G3" s="17">
        <v>1</v>
      </c>
      <c r="H3" s="17">
        <v>2</v>
      </c>
      <c r="I3" s="37"/>
      <c r="J3" s="38"/>
      <c r="K3" s="25" t="s">
        <v>54</v>
      </c>
      <c r="L3" s="25">
        <v>118986695</v>
      </c>
      <c r="M3" s="25">
        <v>4056</v>
      </c>
      <c r="N3" s="25">
        <f t="shared" si="0"/>
        <v>113885650</v>
      </c>
      <c r="O3" s="25"/>
      <c r="P3" s="25">
        <f t="shared" si="1"/>
        <v>5101045</v>
      </c>
      <c r="Q3" s="25"/>
      <c r="R3" s="25">
        <v>4.03</v>
      </c>
      <c r="S3" s="25">
        <v>29335.97</v>
      </c>
      <c r="T3" s="25" t="s">
        <v>72</v>
      </c>
      <c r="U3" s="30">
        <f t="shared" si="2"/>
        <v>0.65293482740282205</v>
      </c>
      <c r="V3" s="6">
        <f t="shared" si="3"/>
        <v>1.531546423978789</v>
      </c>
      <c r="W3" s="6">
        <f t="shared" si="4"/>
        <v>174421159.99999997</v>
      </c>
      <c r="X3" s="6"/>
      <c r="Y3" s="6"/>
      <c r="Z3" s="6"/>
      <c r="AA3" s="6"/>
      <c r="AB3" s="6"/>
      <c r="AC3" s="6"/>
      <c r="AD3" s="6"/>
      <c r="AE3" s="6"/>
      <c r="AF3" s="6"/>
      <c r="AG3" s="12"/>
      <c r="AH3" s="18" t="s">
        <v>1</v>
      </c>
      <c r="AI3" s="13" t="s">
        <v>26</v>
      </c>
      <c r="AJ3" s="18" t="s">
        <v>1</v>
      </c>
      <c r="AK3" s="13" t="s">
        <v>26</v>
      </c>
      <c r="AL3" s="6"/>
      <c r="AM3" s="6"/>
      <c r="AN3" s="6"/>
      <c r="AO3" s="6"/>
      <c r="AP3" s="6"/>
      <c r="AQ3" s="11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64" s="7" customFormat="1" x14ac:dyDescent="0.45">
      <c r="A4" s="12"/>
      <c r="B4" s="6"/>
      <c r="C4" s="6"/>
      <c r="D4" s="6"/>
      <c r="E4" s="6"/>
      <c r="F4" s="6"/>
      <c r="G4" s="17">
        <v>1</v>
      </c>
      <c r="H4" s="17">
        <v>3</v>
      </c>
      <c r="I4" s="37"/>
      <c r="J4" s="38"/>
      <c r="K4" s="25" t="s">
        <v>53</v>
      </c>
      <c r="L4" s="25">
        <v>147051749</v>
      </c>
      <c r="M4" s="25">
        <v>4056</v>
      </c>
      <c r="N4" s="25">
        <f t="shared" si="0"/>
        <v>141950704</v>
      </c>
      <c r="O4" s="25"/>
      <c r="P4" s="25">
        <f t="shared" si="1"/>
        <v>5101045</v>
      </c>
      <c r="Q4" s="25"/>
      <c r="R4" s="25">
        <v>4.9800000000000004</v>
      </c>
      <c r="S4" s="25">
        <v>36255.360000000001</v>
      </c>
      <c r="T4" s="25" t="s">
        <v>72</v>
      </c>
      <c r="U4" s="30">
        <f t="shared" si="2"/>
        <v>0.81383877965265228</v>
      </c>
      <c r="V4" s="6">
        <f t="shared" si="3"/>
        <v>1.228744592911635</v>
      </c>
      <c r="W4" s="6">
        <f t="shared" si="4"/>
        <v>174421160</v>
      </c>
      <c r="X4" s="6"/>
      <c r="Y4" s="6"/>
      <c r="Z4" s="6"/>
      <c r="AA4" s="6"/>
      <c r="AB4" s="6"/>
      <c r="AC4" s="6"/>
      <c r="AD4" s="6"/>
      <c r="AE4" s="6"/>
      <c r="AF4" s="6"/>
      <c r="AG4" s="12" t="s">
        <v>55</v>
      </c>
      <c r="AH4" s="17">
        <f>W18/$W$18</f>
        <v>1</v>
      </c>
      <c r="AI4" s="11">
        <f>W22/$W$22</f>
        <v>1</v>
      </c>
      <c r="AJ4" s="17">
        <f>W10/$W$10</f>
        <v>1</v>
      </c>
      <c r="AK4" s="11">
        <f>W14/$W$14</f>
        <v>1</v>
      </c>
      <c r="AL4" s="6"/>
      <c r="AM4" s="6"/>
      <c r="AN4" s="6"/>
      <c r="AO4" s="6"/>
      <c r="AP4" s="6"/>
      <c r="AQ4" s="11"/>
      <c r="AR4" s="5"/>
      <c r="AS4" s="5"/>
      <c r="AT4" s="5" t="s">
        <v>77</v>
      </c>
      <c r="AU4" s="5"/>
      <c r="AV4" s="5"/>
      <c r="AW4" s="5"/>
      <c r="AX4" s="5"/>
      <c r="AY4" s="5"/>
      <c r="AZ4" s="5"/>
      <c r="BA4" s="5" t="s">
        <v>58</v>
      </c>
      <c r="BB4" s="5"/>
      <c r="BC4" s="5"/>
      <c r="BD4" s="5"/>
      <c r="BE4" s="5"/>
      <c r="BF4" s="5"/>
      <c r="BG4" s="5"/>
      <c r="BH4" s="5" t="s">
        <v>58</v>
      </c>
      <c r="BI4" s="5"/>
      <c r="BJ4" s="5"/>
      <c r="BK4" s="5"/>
      <c r="BL4" s="5"/>
    </row>
    <row r="5" spans="1:64" s="7" customFormat="1" x14ac:dyDescent="0.45">
      <c r="A5" s="12"/>
      <c r="B5" s="6"/>
      <c r="C5" s="6"/>
      <c r="D5" s="6"/>
      <c r="E5" s="6"/>
      <c r="F5" s="6"/>
      <c r="G5" s="17">
        <v>1</v>
      </c>
      <c r="H5" s="17">
        <v>4</v>
      </c>
      <c r="I5" s="37"/>
      <c r="J5" s="38"/>
      <c r="K5" s="25" t="s">
        <v>52</v>
      </c>
      <c r="L5" s="25">
        <v>179522205</v>
      </c>
      <c r="M5" s="25">
        <v>4056</v>
      </c>
      <c r="N5" s="25">
        <f t="shared" si="0"/>
        <v>174421160</v>
      </c>
      <c r="O5" s="25"/>
      <c r="P5" s="25">
        <f t="shared" si="1"/>
        <v>5101045</v>
      </c>
      <c r="Q5" s="25"/>
      <c r="R5" s="25">
        <v>6.07</v>
      </c>
      <c r="S5" s="25">
        <v>44260.9</v>
      </c>
      <c r="T5" s="25" t="s">
        <v>72</v>
      </c>
      <c r="U5" s="30">
        <f t="shared" si="2"/>
        <v>1</v>
      </c>
      <c r="V5" s="6">
        <f t="shared" si="3"/>
        <v>1</v>
      </c>
      <c r="W5" s="6">
        <f t="shared" si="4"/>
        <v>174421160</v>
      </c>
      <c r="X5" s="6"/>
      <c r="Y5" s="6"/>
      <c r="Z5" s="6"/>
      <c r="AA5" s="6"/>
      <c r="AB5" s="6"/>
      <c r="AC5" s="6"/>
      <c r="AD5" s="6"/>
      <c r="AE5" s="6"/>
      <c r="AF5" s="6"/>
      <c r="AG5" s="12" t="s">
        <v>54</v>
      </c>
      <c r="AH5" s="17">
        <f>W19/$W$18</f>
        <v>0.60421950370552135</v>
      </c>
      <c r="AI5" s="11">
        <f>W23/$W$22</f>
        <v>0.71917220036310991</v>
      </c>
      <c r="AJ5" s="17">
        <f>W11/$W$10</f>
        <v>0.67719725565447342</v>
      </c>
      <c r="AK5" s="11">
        <f>W15/$W$14</f>
        <v>0.77876427767662937</v>
      </c>
      <c r="AL5" s="6"/>
      <c r="AM5" s="6"/>
      <c r="AN5" s="6"/>
      <c r="AO5" s="6"/>
      <c r="AP5" s="6"/>
      <c r="AQ5" s="11"/>
      <c r="AR5" s="5"/>
      <c r="AS5" s="5"/>
      <c r="AT5" s="5"/>
      <c r="AU5" s="5" t="s">
        <v>57</v>
      </c>
      <c r="AV5" s="5"/>
      <c r="AW5" s="5" t="s">
        <v>56</v>
      </c>
      <c r="AX5" s="5"/>
      <c r="AY5" s="5"/>
      <c r="AZ5" s="5"/>
      <c r="BA5" s="5"/>
      <c r="BB5" s="5" t="s">
        <v>57</v>
      </c>
      <c r="BC5" s="5"/>
      <c r="BD5" s="5" t="s">
        <v>56</v>
      </c>
      <c r="BE5" s="5"/>
      <c r="BF5" s="5"/>
      <c r="BG5" s="5"/>
      <c r="BH5" s="5"/>
      <c r="BI5" s="5" t="s">
        <v>57</v>
      </c>
      <c r="BJ5" s="5"/>
      <c r="BK5" s="5" t="s">
        <v>56</v>
      </c>
      <c r="BL5" s="5"/>
    </row>
    <row r="6" spans="1:64" s="7" customFormat="1" x14ac:dyDescent="0.45">
      <c r="A6" s="12"/>
      <c r="B6" s="6"/>
      <c r="C6" s="6"/>
      <c r="D6" s="6"/>
      <c r="E6" s="6"/>
      <c r="F6" s="6"/>
      <c r="G6" s="17">
        <v>1</v>
      </c>
      <c r="H6" s="17">
        <v>5</v>
      </c>
      <c r="I6" s="37"/>
      <c r="J6" s="41" t="s">
        <v>51</v>
      </c>
      <c r="K6" s="23" t="s">
        <v>55</v>
      </c>
      <c r="L6" s="23">
        <v>166063928</v>
      </c>
      <c r="M6" s="23">
        <v>4056</v>
      </c>
      <c r="N6" s="23">
        <f t="shared" si="0"/>
        <v>160962883</v>
      </c>
      <c r="O6" s="23"/>
      <c r="P6" s="23">
        <f t="shared" si="1"/>
        <v>5101045</v>
      </c>
      <c r="Q6" s="23"/>
      <c r="R6" s="23">
        <v>5.62</v>
      </c>
      <c r="S6" s="23">
        <v>40942.78</v>
      </c>
      <c r="T6" s="23" t="s">
        <v>72</v>
      </c>
      <c r="U6" s="29">
        <f t="shared" si="2"/>
        <v>0.92284034230709167</v>
      </c>
      <c r="V6" s="6">
        <f t="shared" si="3"/>
        <v>1.0836110583332432</v>
      </c>
      <c r="W6" s="6">
        <f t="shared" si="4"/>
        <v>174421160</v>
      </c>
      <c r="X6" s="6"/>
      <c r="Y6" s="6"/>
      <c r="Z6" s="6"/>
      <c r="AA6" s="6"/>
      <c r="AB6" s="6"/>
      <c r="AC6" s="6"/>
      <c r="AD6" s="6"/>
      <c r="AE6" s="6"/>
      <c r="AF6" s="6"/>
      <c r="AG6" s="12" t="s">
        <v>53</v>
      </c>
      <c r="AH6" s="17">
        <f>W20/$W$18</f>
        <v>0.22324496594525117</v>
      </c>
      <c r="AI6" s="11">
        <f>W24/$W$22</f>
        <v>0.56055604950324389</v>
      </c>
      <c r="AJ6" s="17">
        <f>W12/$W$10</f>
        <v>0.28057979473988298</v>
      </c>
      <c r="AK6" s="11">
        <f>W16/$W$14</f>
        <v>0.56847635567347021</v>
      </c>
      <c r="AL6" s="6"/>
      <c r="AM6" s="6"/>
      <c r="AN6" s="6"/>
      <c r="AO6" s="6"/>
      <c r="AP6" s="6"/>
      <c r="AQ6" s="11"/>
      <c r="AR6" s="5"/>
      <c r="AS6" s="5"/>
      <c r="AT6" s="5" t="s">
        <v>76</v>
      </c>
      <c r="AU6" s="5" t="s">
        <v>1</v>
      </c>
      <c r="AV6" s="5" t="s">
        <v>26</v>
      </c>
      <c r="AW6" s="5" t="s">
        <v>1</v>
      </c>
      <c r="AX6" s="5" t="s">
        <v>26</v>
      </c>
      <c r="AY6" s="5"/>
      <c r="AZ6" s="5"/>
      <c r="BA6" s="5"/>
      <c r="BB6" s="5" t="s">
        <v>1</v>
      </c>
      <c r="BC6" s="5" t="s">
        <v>26</v>
      </c>
      <c r="BD6" s="5" t="s">
        <v>1</v>
      </c>
      <c r="BE6" s="5" t="s">
        <v>26</v>
      </c>
      <c r="BF6" s="5"/>
      <c r="BG6" s="5"/>
      <c r="BH6" s="5"/>
      <c r="BI6" s="5" t="s">
        <v>1</v>
      </c>
      <c r="BJ6" s="5" t="s">
        <v>26</v>
      </c>
      <c r="BK6" s="5" t="s">
        <v>1</v>
      </c>
      <c r="BL6" s="5" t="s">
        <v>26</v>
      </c>
    </row>
    <row r="7" spans="1:64" s="7" customFormat="1" x14ac:dyDescent="0.45">
      <c r="A7" s="12"/>
      <c r="B7" s="6"/>
      <c r="C7" s="6"/>
      <c r="D7" s="6"/>
      <c r="E7" s="6"/>
      <c r="F7" s="6"/>
      <c r="G7" s="17">
        <v>1</v>
      </c>
      <c r="H7" s="17">
        <v>6</v>
      </c>
      <c r="I7" s="37"/>
      <c r="J7" s="41"/>
      <c r="K7" s="23" t="s">
        <v>54</v>
      </c>
      <c r="L7" s="23">
        <v>158027510</v>
      </c>
      <c r="M7" s="23">
        <v>4056</v>
      </c>
      <c r="N7" s="23">
        <f t="shared" si="0"/>
        <v>152926465</v>
      </c>
      <c r="O7" s="23"/>
      <c r="P7" s="23">
        <f t="shared" si="1"/>
        <v>5101045</v>
      </c>
      <c r="Q7" s="23"/>
      <c r="R7" s="23">
        <v>5.35</v>
      </c>
      <c r="S7" s="23">
        <v>38961.42</v>
      </c>
      <c r="T7" s="23" t="s">
        <v>72</v>
      </c>
      <c r="U7" s="29">
        <f t="shared" si="2"/>
        <v>0.87676555413345492</v>
      </c>
      <c r="V7" s="6">
        <f t="shared" si="3"/>
        <v>1.1405557566507536</v>
      </c>
      <c r="W7" s="6">
        <f t="shared" si="4"/>
        <v>174421160</v>
      </c>
      <c r="X7" s="6"/>
      <c r="Y7" s="6"/>
      <c r="Z7" s="6"/>
      <c r="AA7" s="6"/>
      <c r="AB7" s="6"/>
      <c r="AC7" s="6"/>
      <c r="AD7" s="6"/>
      <c r="AE7" s="6"/>
      <c r="AF7" s="6"/>
      <c r="AG7" s="10" t="s">
        <v>52</v>
      </c>
      <c r="AH7" s="16">
        <f>W21/$W$18</f>
        <v>0.10416870481368468</v>
      </c>
      <c r="AI7" s="8">
        <f>W25/$W$22</f>
        <v>0.64116142450233915</v>
      </c>
      <c r="AJ7" s="16">
        <f>W13/$W$10</f>
        <v>0.16440565667758689</v>
      </c>
      <c r="AK7" s="8">
        <f>W17/$W$14</f>
        <v>0.55261946767122649</v>
      </c>
      <c r="AL7" s="6"/>
      <c r="AM7" s="6"/>
      <c r="AN7" s="6"/>
      <c r="AO7" s="6"/>
      <c r="AP7" s="6"/>
      <c r="AQ7" s="11"/>
      <c r="AR7" s="5"/>
      <c r="AS7" s="5"/>
      <c r="AT7" s="5">
        <v>0</v>
      </c>
      <c r="AU7" s="5">
        <v>1</v>
      </c>
      <c r="AV7" s="5">
        <v>1</v>
      </c>
      <c r="AW7" s="5">
        <v>1</v>
      </c>
      <c r="AX7" s="5">
        <v>1</v>
      </c>
      <c r="AY7" s="5"/>
      <c r="AZ7" s="5"/>
      <c r="BA7" s="5" t="s">
        <v>55</v>
      </c>
      <c r="BB7" s="5">
        <v>1</v>
      </c>
      <c r="BC7" s="5">
        <v>1</v>
      </c>
      <c r="BD7" s="5">
        <v>1</v>
      </c>
      <c r="BE7" s="5">
        <v>1</v>
      </c>
      <c r="BF7" s="5"/>
      <c r="BG7" s="5"/>
      <c r="BH7" s="5" t="s">
        <v>55</v>
      </c>
      <c r="BI7" s="5">
        <v>1</v>
      </c>
      <c r="BJ7" s="5">
        <v>1</v>
      </c>
      <c r="BK7" s="5">
        <v>1</v>
      </c>
      <c r="BL7" s="5">
        <v>1</v>
      </c>
    </row>
    <row r="8" spans="1:64" s="7" customFormat="1" x14ac:dyDescent="0.45">
      <c r="A8" s="12"/>
      <c r="B8" s="6"/>
      <c r="C8" s="6"/>
      <c r="D8" s="6"/>
      <c r="E8" s="6"/>
      <c r="F8" s="6"/>
      <c r="G8" s="17">
        <v>1</v>
      </c>
      <c r="H8" s="17">
        <v>7</v>
      </c>
      <c r="I8" s="37"/>
      <c r="J8" s="41"/>
      <c r="K8" s="23" t="s">
        <v>53</v>
      </c>
      <c r="L8" s="23">
        <v>149262229</v>
      </c>
      <c r="M8" s="23">
        <v>4056</v>
      </c>
      <c r="N8" s="23">
        <f t="shared" si="0"/>
        <v>144161184</v>
      </c>
      <c r="O8" s="23"/>
      <c r="P8" s="23">
        <f t="shared" si="1"/>
        <v>5101045</v>
      </c>
      <c r="Q8" s="23"/>
      <c r="R8" s="23">
        <v>5.05</v>
      </c>
      <c r="S8" s="23">
        <v>36800.35</v>
      </c>
      <c r="T8" s="23" t="s">
        <v>72</v>
      </c>
      <c r="U8" s="29">
        <f t="shared" si="2"/>
        <v>0.82651201264800667</v>
      </c>
      <c r="V8" s="6">
        <f t="shared" si="3"/>
        <v>1.2099037699357409</v>
      </c>
      <c r="W8" s="6">
        <f t="shared" si="4"/>
        <v>174421160</v>
      </c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11"/>
      <c r="AR8" s="5"/>
      <c r="AS8" s="5"/>
      <c r="AT8" s="5">
        <v>15</v>
      </c>
      <c r="AU8" s="5">
        <v>0.60421950370552002</v>
      </c>
      <c r="AV8" s="5">
        <v>0.71917220036311003</v>
      </c>
      <c r="AW8" s="5">
        <v>0.67719725565447197</v>
      </c>
      <c r="AX8" s="5">
        <v>0.77876427767662904</v>
      </c>
      <c r="AY8" s="5"/>
      <c r="AZ8" s="5"/>
      <c r="BA8" s="5" t="s">
        <v>54</v>
      </c>
      <c r="BB8" s="5">
        <v>0.58147027318237898</v>
      </c>
      <c r="BC8" s="5">
        <v>0.86056615309145501</v>
      </c>
      <c r="BD8" s="5">
        <v>0.52827070802435205</v>
      </c>
      <c r="BE8" s="5">
        <v>0.85215288677766898</v>
      </c>
      <c r="BF8" s="5"/>
      <c r="BG8" s="5"/>
      <c r="BH8" s="5" t="s">
        <v>54</v>
      </c>
      <c r="BI8" s="5">
        <v>0.90401528630551897</v>
      </c>
      <c r="BJ8" s="5">
        <v>0.89178698265465595</v>
      </c>
      <c r="BK8" s="5">
        <v>0.91202853806753803</v>
      </c>
      <c r="BL8" s="5">
        <v>0.90425620354459602</v>
      </c>
    </row>
    <row r="9" spans="1:64" s="7" customFormat="1" x14ac:dyDescent="0.45">
      <c r="A9" s="12"/>
      <c r="B9" s="6"/>
      <c r="C9" s="6"/>
      <c r="D9" s="6"/>
      <c r="E9" s="6"/>
      <c r="F9" s="6"/>
      <c r="G9" s="16">
        <v>1</v>
      </c>
      <c r="H9" s="16">
        <v>8</v>
      </c>
      <c r="I9" s="37"/>
      <c r="J9" s="41"/>
      <c r="K9" s="22" t="s">
        <v>52</v>
      </c>
      <c r="L9" s="22">
        <v>159245416</v>
      </c>
      <c r="M9" s="22">
        <v>4056</v>
      </c>
      <c r="N9" s="22">
        <f t="shared" si="0"/>
        <v>154144371</v>
      </c>
      <c r="O9" s="22"/>
      <c r="P9" s="22">
        <f t="shared" si="1"/>
        <v>5101045</v>
      </c>
      <c r="Q9" s="22"/>
      <c r="R9" s="22">
        <v>5.39</v>
      </c>
      <c r="S9" s="22">
        <v>39261.69</v>
      </c>
      <c r="T9" s="22" t="s">
        <v>72</v>
      </c>
      <c r="U9" s="29">
        <f t="shared" si="2"/>
        <v>0.88374811290098054</v>
      </c>
      <c r="V9" s="6">
        <f t="shared" si="3"/>
        <v>1.1315441418227332</v>
      </c>
      <c r="W9" s="6">
        <f t="shared" si="4"/>
        <v>174421160</v>
      </c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11"/>
      <c r="AR9" s="5"/>
      <c r="AS9" s="5"/>
      <c r="AT9" s="5">
        <v>30</v>
      </c>
      <c r="AU9" s="5">
        <v>0.22324496594525001</v>
      </c>
      <c r="AV9" s="5">
        <v>0.560556049503242</v>
      </c>
      <c r="AW9" s="5">
        <v>0.28057979473988098</v>
      </c>
      <c r="AX9" s="5">
        <v>0.56847635567346899</v>
      </c>
      <c r="AY9" s="5"/>
      <c r="AZ9" s="5"/>
      <c r="BA9" s="5" t="s">
        <v>53</v>
      </c>
      <c r="BB9" s="5">
        <v>0.28698190007190499</v>
      </c>
      <c r="BC9" s="5">
        <v>0.75175774842392595</v>
      </c>
      <c r="BD9" s="5">
        <v>0.23490933592933499</v>
      </c>
      <c r="BE9" s="5">
        <v>0.64564323969963999</v>
      </c>
      <c r="BF9" s="5"/>
      <c r="BG9" s="5"/>
      <c r="BH9" s="5" t="s">
        <v>53</v>
      </c>
      <c r="BI9" s="5">
        <v>0.81208991735439096</v>
      </c>
      <c r="BJ9" s="5">
        <v>0.82569485677304399</v>
      </c>
      <c r="BK9" s="5">
        <v>0.69200401769339104</v>
      </c>
      <c r="BL9" s="5">
        <v>0.86231129353157498</v>
      </c>
    </row>
    <row r="10" spans="1:64" s="7" customFormat="1" x14ac:dyDescent="0.45">
      <c r="A10" s="12"/>
      <c r="B10" s="6"/>
      <c r="C10" s="6"/>
      <c r="D10" s="6"/>
      <c r="E10" s="6"/>
      <c r="F10" s="6"/>
      <c r="G10" s="18">
        <v>1</v>
      </c>
      <c r="H10" s="18">
        <v>9</v>
      </c>
      <c r="I10" s="37" t="s">
        <v>56</v>
      </c>
      <c r="J10" s="38" t="s">
        <v>1</v>
      </c>
      <c r="K10" s="26" t="s">
        <v>55</v>
      </c>
      <c r="L10" s="26">
        <v>40096841</v>
      </c>
      <c r="M10" s="26">
        <v>4056</v>
      </c>
      <c r="N10" s="26">
        <f t="shared" si="0"/>
        <v>34995796</v>
      </c>
      <c r="O10" s="26"/>
      <c r="P10" s="26">
        <f t="shared" si="1"/>
        <v>5101045</v>
      </c>
      <c r="Q10" s="26"/>
      <c r="R10" s="26">
        <v>1.36</v>
      </c>
      <c r="S10" s="26">
        <v>9885.81</v>
      </c>
      <c r="T10" s="26" t="s">
        <v>72</v>
      </c>
      <c r="U10" s="32" t="s">
        <v>72</v>
      </c>
      <c r="V10" s="6">
        <v>1.36351797994677</v>
      </c>
      <c r="W10" s="6">
        <f t="shared" si="4"/>
        <v>47717397.068549253</v>
      </c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11"/>
      <c r="AR10" s="5"/>
      <c r="AS10" s="5"/>
      <c r="AT10" s="5">
        <v>120</v>
      </c>
      <c r="AU10" s="5">
        <v>0.104168704813684</v>
      </c>
      <c r="AV10" s="5">
        <v>0.64116142450233904</v>
      </c>
      <c r="AW10" s="5">
        <v>0.164405656677587</v>
      </c>
      <c r="AX10" s="5">
        <v>0.55261946767122605</v>
      </c>
      <c r="AY10" s="5"/>
      <c r="AZ10" s="5"/>
      <c r="BA10" s="5" t="s">
        <v>52</v>
      </c>
      <c r="BB10" s="5">
        <v>0.223139582649413</v>
      </c>
      <c r="BC10" s="5">
        <v>0.83854239474257297</v>
      </c>
      <c r="BD10" s="5">
        <v>0.13886383594326601</v>
      </c>
      <c r="BE10" s="5">
        <v>0.74736262994710001</v>
      </c>
      <c r="BF10" s="5"/>
      <c r="BG10" s="5"/>
      <c r="BH10" s="5" t="s">
        <v>52</v>
      </c>
      <c r="BI10" s="5">
        <v>0.28408008443488703</v>
      </c>
      <c r="BJ10" s="5">
        <v>0.63785943039223703</v>
      </c>
      <c r="BK10" s="5">
        <v>0.344193657901121</v>
      </c>
      <c r="BL10" s="5">
        <v>0.73096326036236803</v>
      </c>
    </row>
    <row r="11" spans="1:64" s="7" customFormat="1" x14ac:dyDescent="0.45">
      <c r="A11" s="12"/>
      <c r="B11" s="6"/>
      <c r="C11" s="6"/>
      <c r="D11" s="6"/>
      <c r="E11" s="6"/>
      <c r="F11" s="6"/>
      <c r="G11" s="17">
        <v>1</v>
      </c>
      <c r="H11" s="17">
        <v>10</v>
      </c>
      <c r="I11" s="37"/>
      <c r="J11" s="38"/>
      <c r="K11" s="25" t="s">
        <v>54</v>
      </c>
      <c r="L11" s="25">
        <v>26200040</v>
      </c>
      <c r="M11" s="25">
        <v>4056</v>
      </c>
      <c r="N11" s="25">
        <f t="shared" si="0"/>
        <v>21098995</v>
      </c>
      <c r="O11" s="25"/>
      <c r="P11" s="25">
        <f t="shared" si="1"/>
        <v>5101045</v>
      </c>
      <c r="Q11" s="25"/>
      <c r="R11" s="25">
        <v>0.89</v>
      </c>
      <c r="S11" s="25">
        <v>6459.58</v>
      </c>
      <c r="T11" s="25" t="s">
        <v>72</v>
      </c>
      <c r="U11" s="30" t="s">
        <v>72</v>
      </c>
      <c r="V11" s="6">
        <v>1.5315464239787899</v>
      </c>
      <c r="W11" s="6">
        <f t="shared" si="4"/>
        <v>32314090.341796368</v>
      </c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11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</row>
    <row r="12" spans="1:64" s="7" customFormat="1" x14ac:dyDescent="0.45">
      <c r="A12" s="12"/>
      <c r="B12" s="6"/>
      <c r="C12" s="6"/>
      <c r="D12" s="6"/>
      <c r="E12" s="6"/>
      <c r="F12" s="6"/>
      <c r="G12" s="17">
        <v>1</v>
      </c>
      <c r="H12" s="17">
        <v>11</v>
      </c>
      <c r="I12" s="37"/>
      <c r="J12" s="38"/>
      <c r="K12" s="25" t="s">
        <v>53</v>
      </c>
      <c r="L12" s="25">
        <v>15997156</v>
      </c>
      <c r="M12" s="25">
        <v>4056</v>
      </c>
      <c r="N12" s="25">
        <f t="shared" si="0"/>
        <v>10896111</v>
      </c>
      <c r="O12" s="25"/>
      <c r="P12" s="25">
        <f t="shared" si="1"/>
        <v>5101045</v>
      </c>
      <c r="Q12" s="25"/>
      <c r="R12" s="25">
        <v>0.54</v>
      </c>
      <c r="S12" s="25">
        <v>3944.07</v>
      </c>
      <c r="T12" s="25" t="s">
        <v>72</v>
      </c>
      <c r="U12" s="30" t="s">
        <v>72</v>
      </c>
      <c r="V12" s="6">
        <v>1.2287445929116401</v>
      </c>
      <c r="W12" s="6">
        <f t="shared" si="4"/>
        <v>13388537.475015044</v>
      </c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11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</row>
    <row r="13" spans="1:64" s="7" customFormat="1" x14ac:dyDescent="0.45">
      <c r="A13" s="12"/>
      <c r="B13" s="6"/>
      <c r="C13" s="6"/>
      <c r="D13" s="6"/>
      <c r="E13" s="6"/>
      <c r="F13" s="6"/>
      <c r="G13" s="17">
        <v>1</v>
      </c>
      <c r="H13" s="17">
        <v>12</v>
      </c>
      <c r="I13" s="37"/>
      <c r="J13" s="38"/>
      <c r="K13" s="25" t="s">
        <v>52</v>
      </c>
      <c r="L13" s="25">
        <v>12946055</v>
      </c>
      <c r="M13" s="25">
        <v>4056</v>
      </c>
      <c r="N13" s="25">
        <f t="shared" si="0"/>
        <v>7845010</v>
      </c>
      <c r="O13" s="25"/>
      <c r="P13" s="25">
        <f t="shared" si="1"/>
        <v>5101045</v>
      </c>
      <c r="Q13" s="25"/>
      <c r="R13" s="25">
        <v>0.44</v>
      </c>
      <c r="S13" s="25">
        <v>3191.83</v>
      </c>
      <c r="T13" s="25" t="s">
        <v>72</v>
      </c>
      <c r="U13" s="30" t="s">
        <v>72</v>
      </c>
      <c r="V13" s="6">
        <v>1</v>
      </c>
      <c r="W13" s="6">
        <f t="shared" si="4"/>
        <v>7845010</v>
      </c>
      <c r="X13" s="6"/>
      <c r="Y13" s="6"/>
      <c r="Z13" s="6"/>
      <c r="AA13" s="6"/>
      <c r="AB13" s="6"/>
      <c r="AC13" s="6"/>
      <c r="AD13" s="6"/>
      <c r="AE13" s="6"/>
      <c r="AF13" s="6"/>
      <c r="AG13" s="37" t="s">
        <v>77</v>
      </c>
      <c r="AH13" s="37"/>
      <c r="AI13" s="37"/>
      <c r="AJ13" s="37"/>
      <c r="AK13" s="37"/>
      <c r="AL13" s="6"/>
      <c r="AM13" s="6"/>
      <c r="AN13" s="6"/>
      <c r="AO13" s="6"/>
      <c r="AP13" s="6"/>
      <c r="AQ13" s="11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</row>
    <row r="14" spans="1:64" s="7" customFormat="1" x14ac:dyDescent="0.45">
      <c r="A14" s="12"/>
      <c r="B14" s="6"/>
      <c r="C14" s="6"/>
      <c r="D14" s="6"/>
      <c r="E14" s="6"/>
      <c r="F14" s="6"/>
      <c r="G14" s="17">
        <v>1</v>
      </c>
      <c r="H14" s="17">
        <v>13</v>
      </c>
      <c r="I14" s="37"/>
      <c r="J14" s="41" t="s">
        <v>51</v>
      </c>
      <c r="K14" s="23" t="s">
        <v>55</v>
      </c>
      <c r="L14" s="23">
        <v>35562156</v>
      </c>
      <c r="M14" s="23">
        <v>4056</v>
      </c>
      <c r="N14" s="23">
        <f t="shared" si="0"/>
        <v>30461111</v>
      </c>
      <c r="O14" s="23"/>
      <c r="P14" s="23">
        <f t="shared" si="1"/>
        <v>5101045</v>
      </c>
      <c r="Q14" s="23"/>
      <c r="R14" s="23">
        <v>1.2</v>
      </c>
      <c r="S14" s="23">
        <v>8767.7900000000009</v>
      </c>
      <c r="T14" s="23" t="s">
        <v>72</v>
      </c>
      <c r="U14" s="29" t="s">
        <v>72</v>
      </c>
      <c r="V14" s="6">
        <v>1.0836110583332399</v>
      </c>
      <c r="W14" s="6">
        <f t="shared" si="4"/>
        <v>33007996.728716295</v>
      </c>
      <c r="X14" s="6"/>
      <c r="Y14" s="6"/>
      <c r="Z14" s="6"/>
      <c r="AA14" s="6"/>
      <c r="AB14" s="6"/>
      <c r="AC14" s="6"/>
      <c r="AD14" s="6"/>
      <c r="AE14" s="6"/>
      <c r="AF14" s="6"/>
      <c r="AG14" s="12"/>
      <c r="AH14" s="20" t="s">
        <v>57</v>
      </c>
      <c r="AI14" s="19"/>
      <c r="AJ14" s="20" t="s">
        <v>56</v>
      </c>
      <c r="AK14" s="24"/>
      <c r="AL14" s="6"/>
      <c r="AM14" s="6"/>
      <c r="AN14" s="6"/>
      <c r="AO14" s="6"/>
      <c r="AP14" s="6"/>
      <c r="AQ14" s="11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</row>
    <row r="15" spans="1:64" s="7" customFormat="1" x14ac:dyDescent="0.45">
      <c r="A15" s="12"/>
      <c r="B15" s="6"/>
      <c r="C15" s="6"/>
      <c r="D15" s="6"/>
      <c r="E15" s="6"/>
      <c r="F15" s="6"/>
      <c r="G15" s="17">
        <v>1</v>
      </c>
      <c r="H15" s="17">
        <v>14</v>
      </c>
      <c r="I15" s="37"/>
      <c r="J15" s="41"/>
      <c r="K15" s="23" t="s">
        <v>54</v>
      </c>
      <c r="L15" s="23">
        <v>27638697</v>
      </c>
      <c r="M15" s="23">
        <v>4056</v>
      </c>
      <c r="N15" s="23">
        <f t="shared" si="0"/>
        <v>22537652</v>
      </c>
      <c r="O15" s="23"/>
      <c r="P15" s="23">
        <f t="shared" si="1"/>
        <v>5101045</v>
      </c>
      <c r="Q15" s="23"/>
      <c r="R15" s="23">
        <v>0.94</v>
      </c>
      <c r="S15" s="23">
        <v>6814.27</v>
      </c>
      <c r="T15" s="23" t="s">
        <v>72</v>
      </c>
      <c r="U15" s="29" t="s">
        <v>72</v>
      </c>
      <c r="V15" s="6">
        <v>1.14055575665075</v>
      </c>
      <c r="W15" s="6">
        <f t="shared" si="4"/>
        <v>25705448.729991291</v>
      </c>
      <c r="X15" s="6"/>
      <c r="Y15" s="6"/>
      <c r="Z15" s="6"/>
      <c r="AA15" s="6"/>
      <c r="AB15" s="6"/>
      <c r="AC15" s="6"/>
      <c r="AD15" s="6"/>
      <c r="AE15" s="6"/>
      <c r="AF15" s="6"/>
      <c r="AG15" s="12" t="s">
        <v>76</v>
      </c>
      <c r="AH15" s="12" t="s">
        <v>1</v>
      </c>
      <c r="AI15" s="6" t="s">
        <v>26</v>
      </c>
      <c r="AJ15" s="12" t="s">
        <v>1</v>
      </c>
      <c r="AK15" s="11" t="s">
        <v>26</v>
      </c>
      <c r="AL15" s="6"/>
      <c r="AM15" s="6"/>
      <c r="AN15" s="6"/>
      <c r="AO15" s="6"/>
      <c r="AP15" s="6"/>
      <c r="AQ15" s="11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</row>
    <row r="16" spans="1:64" s="7" customFormat="1" x14ac:dyDescent="0.45">
      <c r="A16" s="12"/>
      <c r="B16" s="6"/>
      <c r="C16" s="6"/>
      <c r="D16" s="6"/>
      <c r="E16" s="6"/>
      <c r="F16" s="6"/>
      <c r="G16" s="17">
        <v>1</v>
      </c>
      <c r="H16" s="17">
        <v>15</v>
      </c>
      <c r="I16" s="37"/>
      <c r="J16" s="41"/>
      <c r="K16" s="23" t="s">
        <v>53</v>
      </c>
      <c r="L16" s="23">
        <v>20609936</v>
      </c>
      <c r="M16" s="23">
        <v>4056</v>
      </c>
      <c r="N16" s="23">
        <f t="shared" si="0"/>
        <v>15508891</v>
      </c>
      <c r="O16" s="23"/>
      <c r="P16" s="23">
        <f t="shared" si="1"/>
        <v>5101045</v>
      </c>
      <c r="Q16" s="23"/>
      <c r="R16" s="23">
        <v>0.7</v>
      </c>
      <c r="S16" s="23">
        <v>5081.3500000000004</v>
      </c>
      <c r="T16" s="23" t="s">
        <v>72</v>
      </c>
      <c r="U16" s="29" t="s">
        <v>72</v>
      </c>
      <c r="V16" s="6">
        <v>1.20990376993574</v>
      </c>
      <c r="W16" s="6">
        <f t="shared" si="4"/>
        <v>18764265.688422468</v>
      </c>
      <c r="X16" s="6"/>
      <c r="Y16" s="6"/>
      <c r="Z16" s="6"/>
      <c r="AA16" s="6"/>
      <c r="AB16" s="6"/>
      <c r="AC16" s="6"/>
      <c r="AD16" s="6"/>
      <c r="AE16" s="6"/>
      <c r="AF16" s="6"/>
      <c r="AG16" s="12">
        <v>0</v>
      </c>
      <c r="AH16" s="12">
        <v>1</v>
      </c>
      <c r="AI16" s="6">
        <v>1</v>
      </c>
      <c r="AJ16" s="12">
        <v>1</v>
      </c>
      <c r="AK16" s="11">
        <v>1</v>
      </c>
      <c r="AL16" s="6"/>
      <c r="AM16" s="6"/>
      <c r="AN16" s="6"/>
      <c r="AO16" s="6"/>
      <c r="AP16" s="6"/>
      <c r="AQ16" s="11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</row>
    <row r="17" spans="1:54" s="7" customFormat="1" x14ac:dyDescent="0.45">
      <c r="A17" s="12"/>
      <c r="B17" s="6"/>
      <c r="C17" s="6"/>
      <c r="D17" s="6"/>
      <c r="E17" s="6"/>
      <c r="F17" s="6"/>
      <c r="G17" s="16">
        <v>1</v>
      </c>
      <c r="H17" s="16">
        <v>16</v>
      </c>
      <c r="I17" s="37"/>
      <c r="J17" s="41"/>
      <c r="K17" s="22" t="s">
        <v>52</v>
      </c>
      <c r="L17" s="22">
        <v>21221372</v>
      </c>
      <c r="M17" s="22">
        <v>4056</v>
      </c>
      <c r="N17" s="22">
        <f t="shared" si="0"/>
        <v>16120327</v>
      </c>
      <c r="O17" s="22"/>
      <c r="P17" s="22">
        <f t="shared" si="1"/>
        <v>5101045</v>
      </c>
      <c r="Q17" s="22"/>
      <c r="R17" s="22">
        <v>0.72</v>
      </c>
      <c r="S17" s="22">
        <v>5232.09</v>
      </c>
      <c r="T17" s="22" t="s">
        <v>72</v>
      </c>
      <c r="U17" s="31" t="s">
        <v>72</v>
      </c>
      <c r="V17" s="6">
        <v>1.1315441418227301</v>
      </c>
      <c r="W17" s="6">
        <f t="shared" si="4"/>
        <v>18240861.581116784</v>
      </c>
      <c r="X17" s="6"/>
      <c r="Y17" s="6"/>
      <c r="Z17" s="6"/>
      <c r="AA17" s="6"/>
      <c r="AB17" s="6"/>
      <c r="AC17" s="6"/>
      <c r="AD17" s="6"/>
      <c r="AE17" s="6"/>
      <c r="AF17" s="6"/>
      <c r="AG17" s="12">
        <v>15</v>
      </c>
      <c r="AH17" s="12">
        <v>0.60421950370552002</v>
      </c>
      <c r="AI17" s="6">
        <v>0.71917220036311003</v>
      </c>
      <c r="AJ17" s="12">
        <v>0.67719725565447197</v>
      </c>
      <c r="AK17" s="11">
        <v>0.77876427767662904</v>
      </c>
      <c r="AL17" s="6"/>
      <c r="AM17" s="6"/>
      <c r="AN17" s="6"/>
      <c r="AO17" s="6"/>
      <c r="AP17" s="6"/>
      <c r="AQ17" s="11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s="7" customFormat="1" x14ac:dyDescent="0.45">
      <c r="A18" s="12"/>
      <c r="B18" s="6"/>
      <c r="C18" s="6"/>
      <c r="D18" s="6"/>
      <c r="E18" s="6"/>
      <c r="F18" s="6"/>
      <c r="G18" s="17">
        <v>1</v>
      </c>
      <c r="H18" s="17">
        <v>17</v>
      </c>
      <c r="I18" s="42" t="s">
        <v>57</v>
      </c>
      <c r="J18" s="43" t="s">
        <v>1</v>
      </c>
      <c r="K18" s="26" t="s">
        <v>55</v>
      </c>
      <c r="L18" s="25">
        <v>83775020</v>
      </c>
      <c r="M18" s="25">
        <v>4056</v>
      </c>
      <c r="N18" s="25">
        <f t="shared" si="0"/>
        <v>78673975</v>
      </c>
      <c r="O18" s="25"/>
      <c r="P18" s="25">
        <f t="shared" si="1"/>
        <v>5101045</v>
      </c>
      <c r="Q18" s="25"/>
      <c r="R18" s="25">
        <v>2.83</v>
      </c>
      <c r="S18" s="25">
        <v>20654.59</v>
      </c>
      <c r="T18" s="25" t="s">
        <v>72</v>
      </c>
      <c r="U18" s="30" t="s">
        <v>72</v>
      </c>
      <c r="V18" s="6">
        <v>1.36351797994677</v>
      </c>
      <c r="W18" s="6">
        <f t="shared" si="4"/>
        <v>107273379.46638268</v>
      </c>
      <c r="X18" s="6"/>
      <c r="Y18" s="6"/>
      <c r="Z18" s="6"/>
      <c r="AA18" s="6"/>
      <c r="AB18" s="6"/>
      <c r="AC18" s="6"/>
      <c r="AD18" s="6"/>
      <c r="AE18" s="6"/>
      <c r="AF18" s="6"/>
      <c r="AG18" s="12">
        <v>30</v>
      </c>
      <c r="AH18" s="12">
        <v>0.22324496594525001</v>
      </c>
      <c r="AI18" s="6">
        <v>0.560556049503242</v>
      </c>
      <c r="AJ18" s="12">
        <v>0.28057979473988098</v>
      </c>
      <c r="AK18" s="11">
        <v>0.56847635567346899</v>
      </c>
      <c r="AL18" s="6"/>
      <c r="AM18" s="6"/>
      <c r="AN18" s="6"/>
      <c r="AO18" s="6"/>
      <c r="AP18" s="6"/>
      <c r="AQ18" s="11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s="7" customFormat="1" x14ac:dyDescent="0.45">
      <c r="A19" s="12"/>
      <c r="B19" s="6"/>
      <c r="C19" s="6"/>
      <c r="D19" s="6"/>
      <c r="E19" s="6"/>
      <c r="F19" s="6"/>
      <c r="G19" s="17">
        <v>1</v>
      </c>
      <c r="H19" s="17">
        <v>18</v>
      </c>
      <c r="I19" s="42"/>
      <c r="J19" s="43"/>
      <c r="K19" s="25" t="s">
        <v>54</v>
      </c>
      <c r="L19" s="25">
        <v>47422105</v>
      </c>
      <c r="M19" s="25">
        <v>4056</v>
      </c>
      <c r="N19" s="25">
        <f t="shared" si="0"/>
        <v>42321060</v>
      </c>
      <c r="O19" s="25"/>
      <c r="P19" s="25">
        <f t="shared" si="1"/>
        <v>5101045</v>
      </c>
      <c r="Q19" s="25"/>
      <c r="R19" s="25">
        <v>1.6</v>
      </c>
      <c r="S19" s="25">
        <v>11691.84</v>
      </c>
      <c r="T19" s="25" t="s">
        <v>72</v>
      </c>
      <c r="U19" s="30" t="s">
        <v>72</v>
      </c>
      <c r="V19" s="6">
        <v>1.5315464239787899</v>
      </c>
      <c r="W19" s="6">
        <f t="shared" si="4"/>
        <v>64816668.10199181</v>
      </c>
      <c r="X19" s="6"/>
      <c r="Y19" s="6"/>
      <c r="Z19" s="6"/>
      <c r="AA19" s="6"/>
      <c r="AB19" s="6"/>
      <c r="AC19" s="6"/>
      <c r="AD19" s="6"/>
      <c r="AE19" s="6"/>
      <c r="AF19" s="6"/>
      <c r="AG19" s="10">
        <v>120</v>
      </c>
      <c r="AH19" s="10">
        <v>0.104168704813684</v>
      </c>
      <c r="AI19" s="9">
        <v>0.64116142450233904</v>
      </c>
      <c r="AJ19" s="10">
        <v>0.164405656677587</v>
      </c>
      <c r="AK19" s="8">
        <v>0.55261946767122605</v>
      </c>
      <c r="AL19" s="6"/>
      <c r="AM19" s="6"/>
      <c r="AN19" s="6"/>
      <c r="AO19" s="6"/>
      <c r="AP19" s="6"/>
      <c r="AQ19" s="11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s="7" customFormat="1" x14ac:dyDescent="0.45">
      <c r="A20" s="12"/>
      <c r="B20" s="6"/>
      <c r="C20" s="6"/>
      <c r="D20" s="6"/>
      <c r="E20" s="6"/>
      <c r="F20" s="6"/>
      <c r="G20" s="17">
        <v>1</v>
      </c>
      <c r="H20" s="17">
        <v>19</v>
      </c>
      <c r="I20" s="42"/>
      <c r="J20" s="43"/>
      <c r="K20" s="25" t="s">
        <v>53</v>
      </c>
      <c r="L20" s="25">
        <v>24591053</v>
      </c>
      <c r="M20" s="25">
        <v>4056</v>
      </c>
      <c r="N20" s="25">
        <f t="shared" si="0"/>
        <v>19490008</v>
      </c>
      <c r="O20" s="25"/>
      <c r="P20" s="25">
        <f t="shared" si="1"/>
        <v>5101045</v>
      </c>
      <c r="Q20" s="25"/>
      <c r="R20" s="25">
        <v>0.83</v>
      </c>
      <c r="S20" s="25">
        <v>6062.88</v>
      </c>
      <c r="T20" s="25" t="s">
        <v>72</v>
      </c>
      <c r="U20" s="30" t="s">
        <v>72</v>
      </c>
      <c r="V20" s="6">
        <v>1.2287445929116401</v>
      </c>
      <c r="W20" s="6">
        <f t="shared" si="4"/>
        <v>23948241.945804607</v>
      </c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11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s="7" customFormat="1" x14ac:dyDescent="0.45">
      <c r="A21" s="12"/>
      <c r="B21" s="6"/>
      <c r="C21" s="6"/>
      <c r="D21" s="6"/>
      <c r="E21" s="6"/>
      <c r="F21" s="6"/>
      <c r="G21" s="17">
        <v>1</v>
      </c>
      <c r="H21" s="17">
        <v>20</v>
      </c>
      <c r="I21" s="42"/>
      <c r="J21" s="43"/>
      <c r="K21" s="25" t="s">
        <v>52</v>
      </c>
      <c r="L21" s="25">
        <v>16275574</v>
      </c>
      <c r="M21" s="25">
        <v>4056</v>
      </c>
      <c r="N21" s="25">
        <f t="shared" si="0"/>
        <v>11174529</v>
      </c>
      <c r="O21" s="25"/>
      <c r="P21" s="25">
        <f t="shared" si="1"/>
        <v>5101045</v>
      </c>
      <c r="Q21" s="25"/>
      <c r="R21" s="25">
        <v>0.55000000000000004</v>
      </c>
      <c r="S21" s="25">
        <v>4012.72</v>
      </c>
      <c r="T21" s="25" t="s">
        <v>72</v>
      </c>
      <c r="U21" s="30" t="s">
        <v>72</v>
      </c>
      <c r="V21" s="6">
        <v>1</v>
      </c>
      <c r="W21" s="6">
        <f t="shared" si="4"/>
        <v>11174529</v>
      </c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11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s="7" customFormat="1" x14ac:dyDescent="0.45">
      <c r="A22" s="12"/>
      <c r="B22" s="6"/>
      <c r="C22" s="6"/>
      <c r="D22" s="6"/>
      <c r="E22" s="6"/>
      <c r="F22" s="6"/>
      <c r="G22" s="17">
        <v>1</v>
      </c>
      <c r="H22" s="17">
        <v>21</v>
      </c>
      <c r="I22" s="42"/>
      <c r="J22" s="44" t="s">
        <v>51</v>
      </c>
      <c r="K22" s="23" t="s">
        <v>55</v>
      </c>
      <c r="L22" s="23">
        <v>61278402</v>
      </c>
      <c r="M22" s="23">
        <v>4056</v>
      </c>
      <c r="N22" s="23">
        <f t="shared" si="0"/>
        <v>56177357</v>
      </c>
      <c r="O22" s="23"/>
      <c r="P22" s="23">
        <f t="shared" si="1"/>
        <v>5101045</v>
      </c>
      <c r="Q22" s="23"/>
      <c r="R22" s="23">
        <v>2.0699999999999998</v>
      </c>
      <c r="S22" s="23">
        <v>15108.09</v>
      </c>
      <c r="T22" s="23" t="s">
        <v>72</v>
      </c>
      <c r="U22" s="29" t="s">
        <v>72</v>
      </c>
      <c r="V22" s="6">
        <v>1.0836110583332399</v>
      </c>
      <c r="W22" s="6">
        <f t="shared" si="4"/>
        <v>60874405.273134239</v>
      </c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11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s="7" customFormat="1" x14ac:dyDescent="0.45">
      <c r="A23" s="12"/>
      <c r="B23" s="6"/>
      <c r="C23" s="6"/>
      <c r="D23" s="6"/>
      <c r="E23" s="6"/>
      <c r="F23" s="6"/>
      <c r="G23" s="17">
        <v>1</v>
      </c>
      <c r="H23" s="17">
        <v>22</v>
      </c>
      <c r="I23" s="42"/>
      <c r="J23" s="44"/>
      <c r="K23" s="23" t="s">
        <v>54</v>
      </c>
      <c r="L23" s="23">
        <v>43485122</v>
      </c>
      <c r="M23" s="23">
        <v>4056</v>
      </c>
      <c r="N23" s="23">
        <f t="shared" si="0"/>
        <v>38384077</v>
      </c>
      <c r="O23" s="23"/>
      <c r="P23" s="23">
        <f t="shared" si="1"/>
        <v>5101045</v>
      </c>
      <c r="Q23" s="23"/>
      <c r="R23" s="23">
        <v>1.47</v>
      </c>
      <c r="S23" s="23">
        <v>10721.18</v>
      </c>
      <c r="T23" s="23" t="s">
        <v>72</v>
      </c>
      <c r="U23" s="29" t="s">
        <v>72</v>
      </c>
      <c r="V23" s="6">
        <v>1.14055575665075</v>
      </c>
      <c r="W23" s="6">
        <f t="shared" si="4"/>
        <v>43779179.986075655</v>
      </c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11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s="7" customFormat="1" x14ac:dyDescent="0.45">
      <c r="A24" s="12"/>
      <c r="B24" s="6"/>
      <c r="C24" s="6"/>
      <c r="D24" s="6"/>
      <c r="E24" s="6"/>
      <c r="F24" s="6"/>
      <c r="G24" s="17">
        <v>1</v>
      </c>
      <c r="H24" s="17">
        <v>23</v>
      </c>
      <c r="I24" s="42"/>
      <c r="J24" s="44"/>
      <c r="K24" s="23" t="s">
        <v>53</v>
      </c>
      <c r="L24" s="23">
        <v>33304541</v>
      </c>
      <c r="M24" s="23">
        <v>4056</v>
      </c>
      <c r="N24" s="23">
        <f t="shared" si="0"/>
        <v>28203496</v>
      </c>
      <c r="O24" s="23"/>
      <c r="P24" s="23">
        <f t="shared" si="1"/>
        <v>5101045</v>
      </c>
      <c r="Q24" s="23"/>
      <c r="R24" s="23">
        <v>1.1299999999999999</v>
      </c>
      <c r="S24" s="23">
        <v>8211.18</v>
      </c>
      <c r="T24" s="23" t="s">
        <v>72</v>
      </c>
      <c r="U24" s="29" t="s">
        <v>72</v>
      </c>
      <c r="V24" s="6">
        <v>1.20990376993574</v>
      </c>
      <c r="W24" s="6">
        <f t="shared" si="4"/>
        <v>34123516.135767564</v>
      </c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11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s="7" customFormat="1" x14ac:dyDescent="0.45">
      <c r="A25" s="12"/>
      <c r="B25" s="6"/>
      <c r="C25" s="6"/>
      <c r="D25" s="6"/>
      <c r="E25" s="6"/>
      <c r="F25" s="6"/>
      <c r="G25" s="17">
        <v>1</v>
      </c>
      <c r="H25" s="17">
        <v>24</v>
      </c>
      <c r="I25" s="42"/>
      <c r="J25" s="44"/>
      <c r="K25" s="22" t="s">
        <v>52</v>
      </c>
      <c r="L25" s="23">
        <v>39594017</v>
      </c>
      <c r="M25" s="23">
        <v>4056</v>
      </c>
      <c r="N25" s="23">
        <f t="shared" si="0"/>
        <v>34492972</v>
      </c>
      <c r="O25" s="23"/>
      <c r="P25" s="23">
        <f t="shared" si="1"/>
        <v>5101045</v>
      </c>
      <c r="Q25" s="23"/>
      <c r="R25" s="23">
        <v>1.34</v>
      </c>
      <c r="S25" s="23">
        <v>9761.84</v>
      </c>
      <c r="T25" s="23" t="s">
        <v>72</v>
      </c>
      <c r="U25" s="29" t="s">
        <v>72</v>
      </c>
      <c r="V25" s="6">
        <v>1.1315441418227301</v>
      </c>
      <c r="W25" s="6">
        <f t="shared" si="4"/>
        <v>39030320.400655456</v>
      </c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11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s="7" customFormat="1" x14ac:dyDescent="0.45">
      <c r="A26" s="12"/>
      <c r="B26" s="6"/>
      <c r="C26" s="6"/>
      <c r="D26" s="6"/>
      <c r="E26" s="6"/>
      <c r="F26" s="6"/>
      <c r="G26" s="18">
        <v>1</v>
      </c>
      <c r="H26" s="18">
        <v>25</v>
      </c>
      <c r="I26" s="37" t="s">
        <v>75</v>
      </c>
      <c r="J26" s="38" t="s">
        <v>1</v>
      </c>
      <c r="K26" s="26" t="s">
        <v>55</v>
      </c>
      <c r="L26" s="26">
        <v>74404959</v>
      </c>
      <c r="M26" s="26">
        <v>4056</v>
      </c>
      <c r="N26" s="26">
        <f t="shared" si="0"/>
        <v>69303914</v>
      </c>
      <c r="O26" s="26"/>
      <c r="P26" s="26">
        <f t="shared" si="1"/>
        <v>5101045</v>
      </c>
      <c r="Q26" s="26"/>
      <c r="R26" s="26">
        <v>2.52</v>
      </c>
      <c r="S26" s="26">
        <v>18344.419999999998</v>
      </c>
      <c r="T26" s="26" t="s">
        <v>72</v>
      </c>
      <c r="U26" s="32" t="s">
        <v>72</v>
      </c>
      <c r="V26" s="6">
        <v>1.36351797994677</v>
      </c>
      <c r="W26" s="6">
        <f t="shared" si="4"/>
        <v>94497132.819684669</v>
      </c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11"/>
      <c r="AR26" s="5"/>
      <c r="AS26" s="5"/>
      <c r="AT26" s="5"/>
      <c r="AU26" s="5"/>
      <c r="AV26" s="5"/>
      <c r="AW26" s="5"/>
      <c r="AX26" s="5" t="s">
        <v>88</v>
      </c>
      <c r="AY26" s="5"/>
      <c r="AZ26" s="5"/>
      <c r="BA26" s="5"/>
      <c r="BB26" s="5"/>
    </row>
    <row r="27" spans="1:54" s="7" customFormat="1" x14ac:dyDescent="0.45">
      <c r="A27" s="12"/>
      <c r="B27" s="6"/>
      <c r="C27" s="6"/>
      <c r="D27" s="6"/>
      <c r="E27" s="6"/>
      <c r="F27" s="6"/>
      <c r="G27" s="17">
        <v>1</v>
      </c>
      <c r="H27" s="17">
        <v>26</v>
      </c>
      <c r="I27" s="37"/>
      <c r="J27" s="38"/>
      <c r="K27" s="25" t="s">
        <v>54</v>
      </c>
      <c r="L27" s="25">
        <v>71772649</v>
      </c>
      <c r="M27" s="25">
        <v>4056</v>
      </c>
      <c r="N27" s="25">
        <f t="shared" si="0"/>
        <v>66671604</v>
      </c>
      <c r="O27" s="25"/>
      <c r="P27" s="25">
        <f t="shared" si="1"/>
        <v>5101045</v>
      </c>
      <c r="Q27" s="25"/>
      <c r="R27" s="25">
        <v>2.4300000000000002</v>
      </c>
      <c r="S27" s="25">
        <v>17695.43</v>
      </c>
      <c r="T27" s="25" t="s">
        <v>72</v>
      </c>
      <c r="U27" s="30" t="s">
        <v>72</v>
      </c>
      <c r="V27" s="6">
        <v>1.5315464239787899</v>
      </c>
      <c r="W27" s="6">
        <f t="shared" si="4"/>
        <v>102110656.68712999</v>
      </c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11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s="7" customFormat="1" x14ac:dyDescent="0.45">
      <c r="A28" s="12"/>
      <c r="B28" s="6"/>
      <c r="C28" s="6"/>
      <c r="D28" s="6"/>
      <c r="E28" s="6"/>
      <c r="F28" s="6"/>
      <c r="G28" s="17">
        <v>1</v>
      </c>
      <c r="H28" s="17">
        <v>27</v>
      </c>
      <c r="I28" s="37"/>
      <c r="J28" s="38"/>
      <c r="K28" s="25" t="s">
        <v>53</v>
      </c>
      <c r="L28" s="25">
        <v>76622695</v>
      </c>
      <c r="M28" s="25">
        <v>4056</v>
      </c>
      <c r="N28" s="25">
        <f t="shared" si="0"/>
        <v>71521650</v>
      </c>
      <c r="O28" s="25"/>
      <c r="P28" s="25">
        <f t="shared" si="1"/>
        <v>5101045</v>
      </c>
      <c r="Q28" s="25"/>
      <c r="R28" s="25">
        <v>2.59</v>
      </c>
      <c r="S28" s="25">
        <v>18891.2</v>
      </c>
      <c r="T28" s="25" t="s">
        <v>72</v>
      </c>
      <c r="U28" s="30" t="s">
        <v>72</v>
      </c>
      <c r="V28" s="6">
        <v>1.2287445929116401</v>
      </c>
      <c r="W28" s="6">
        <f t="shared" si="4"/>
        <v>87881840.7136188</v>
      </c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11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s="7" customFormat="1" x14ac:dyDescent="0.45">
      <c r="A29" s="12"/>
      <c r="B29" s="6"/>
      <c r="C29" s="6"/>
      <c r="D29" s="6"/>
      <c r="E29" s="6"/>
      <c r="F29" s="6"/>
      <c r="G29" s="17">
        <v>1</v>
      </c>
      <c r="H29" s="17">
        <v>28</v>
      </c>
      <c r="I29" s="37"/>
      <c r="J29" s="38"/>
      <c r="K29" s="25" t="s">
        <v>52</v>
      </c>
      <c r="L29" s="25">
        <v>78111199</v>
      </c>
      <c r="M29" s="25">
        <v>4056</v>
      </c>
      <c r="N29" s="25">
        <f t="shared" si="0"/>
        <v>73010154</v>
      </c>
      <c r="O29" s="25"/>
      <c r="P29" s="25">
        <f t="shared" si="1"/>
        <v>5101045</v>
      </c>
      <c r="Q29" s="25"/>
      <c r="R29" s="25">
        <v>2.64</v>
      </c>
      <c r="S29" s="25">
        <v>19258.189999999999</v>
      </c>
      <c r="T29" s="25" t="s">
        <v>72</v>
      </c>
      <c r="U29" s="30" t="s">
        <v>72</v>
      </c>
      <c r="V29" s="6">
        <v>1</v>
      </c>
      <c r="W29" s="6">
        <f t="shared" si="4"/>
        <v>73010154</v>
      </c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11"/>
      <c r="AR29" s="5"/>
      <c r="AS29" s="5"/>
      <c r="AT29" s="5"/>
      <c r="AU29" s="5"/>
      <c r="AV29" s="5"/>
      <c r="AW29" s="5"/>
      <c r="AX29" s="37" t="s">
        <v>58</v>
      </c>
      <c r="AY29" s="37"/>
      <c r="AZ29" s="37"/>
      <c r="BA29" s="37"/>
      <c r="BB29" s="37"/>
    </row>
    <row r="30" spans="1:54" s="7" customFormat="1" x14ac:dyDescent="0.45">
      <c r="A30" s="12"/>
      <c r="B30" s="6"/>
      <c r="C30" s="6"/>
      <c r="D30" s="6"/>
      <c r="E30" s="6"/>
      <c r="F30" s="6"/>
      <c r="G30" s="17">
        <v>1</v>
      </c>
      <c r="H30" s="17">
        <v>29</v>
      </c>
      <c r="I30" s="37"/>
      <c r="J30" s="41" t="s">
        <v>51</v>
      </c>
      <c r="K30" s="23" t="s">
        <v>55</v>
      </c>
      <c r="L30" s="23">
        <v>68987902</v>
      </c>
      <c r="M30" s="23">
        <v>4056</v>
      </c>
      <c r="N30" s="23">
        <f t="shared" si="0"/>
        <v>63886857</v>
      </c>
      <c r="O30" s="23"/>
      <c r="P30" s="23">
        <f t="shared" si="1"/>
        <v>5101045</v>
      </c>
      <c r="Q30" s="23"/>
      <c r="R30" s="23">
        <v>2.33</v>
      </c>
      <c r="S30" s="23">
        <v>17008.849999999999</v>
      </c>
      <c r="T30" s="23" t="s">
        <v>72</v>
      </c>
      <c r="U30" s="29" t="s">
        <v>72</v>
      </c>
      <c r="V30" s="6">
        <v>1.0836110583332399</v>
      </c>
      <c r="W30" s="6">
        <f t="shared" si="4"/>
        <v>69228504.727354363</v>
      </c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11"/>
      <c r="AR30" s="5"/>
      <c r="AS30" s="5"/>
      <c r="AT30" s="5"/>
      <c r="AU30" s="5"/>
      <c r="AV30" s="5"/>
      <c r="AW30" s="5"/>
      <c r="AX30" s="15"/>
      <c r="AY30" s="39" t="s">
        <v>57</v>
      </c>
      <c r="AZ30" s="39"/>
      <c r="BA30" s="39" t="s">
        <v>56</v>
      </c>
      <c r="BB30" s="39"/>
    </row>
    <row r="31" spans="1:54" s="7" customFormat="1" x14ac:dyDescent="0.45">
      <c r="A31" s="12"/>
      <c r="B31" s="6"/>
      <c r="C31" s="6"/>
      <c r="D31" s="6"/>
      <c r="E31" s="6"/>
      <c r="F31" s="6"/>
      <c r="G31" s="17">
        <v>1</v>
      </c>
      <c r="H31" s="17">
        <v>30</v>
      </c>
      <c r="I31" s="37"/>
      <c r="J31" s="41"/>
      <c r="K31" s="23" t="s">
        <v>54</v>
      </c>
      <c r="L31" s="23">
        <v>68702308</v>
      </c>
      <c r="M31" s="23">
        <v>4056</v>
      </c>
      <c r="N31" s="23">
        <f t="shared" si="0"/>
        <v>63601263</v>
      </c>
      <c r="O31" s="23"/>
      <c r="P31" s="23">
        <f t="shared" si="1"/>
        <v>5101045</v>
      </c>
      <c r="Q31" s="23"/>
      <c r="R31" s="23">
        <v>2.3199999999999998</v>
      </c>
      <c r="S31" s="23">
        <v>16938.439999999999</v>
      </c>
      <c r="T31" s="23" t="s">
        <v>72</v>
      </c>
      <c r="U31" s="29" t="s">
        <v>72</v>
      </c>
      <c r="V31" s="6">
        <v>1.14055575665075</v>
      </c>
      <c r="W31" s="6">
        <f t="shared" si="4"/>
        <v>72540786.644908354</v>
      </c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11"/>
      <c r="AR31" s="5"/>
      <c r="AS31" s="5"/>
      <c r="AT31" s="5"/>
      <c r="AU31" s="5"/>
      <c r="AV31" s="5"/>
      <c r="AW31" s="5"/>
      <c r="AX31" s="12"/>
      <c r="AY31" s="18" t="s">
        <v>1</v>
      </c>
      <c r="AZ31" s="13" t="s">
        <v>26</v>
      </c>
      <c r="BA31" s="18" t="s">
        <v>1</v>
      </c>
      <c r="BB31" s="13" t="s">
        <v>26</v>
      </c>
    </row>
    <row r="32" spans="1:54" s="7" customFormat="1" x14ac:dyDescent="0.45">
      <c r="A32" s="12"/>
      <c r="B32" s="6"/>
      <c r="C32" s="6"/>
      <c r="D32" s="6"/>
      <c r="E32" s="6"/>
      <c r="F32" s="6"/>
      <c r="G32" s="17">
        <v>1</v>
      </c>
      <c r="H32" s="17">
        <v>31</v>
      </c>
      <c r="I32" s="37"/>
      <c r="J32" s="41"/>
      <c r="K32" s="23" t="s">
        <v>53</v>
      </c>
      <c r="L32" s="23">
        <v>70215383</v>
      </c>
      <c r="M32" s="23">
        <v>4056</v>
      </c>
      <c r="N32" s="23">
        <f t="shared" si="0"/>
        <v>65114338</v>
      </c>
      <c r="O32" s="23"/>
      <c r="P32" s="23">
        <f t="shared" si="1"/>
        <v>5101045</v>
      </c>
      <c r="Q32" s="23"/>
      <c r="R32" s="23">
        <v>2.38</v>
      </c>
      <c r="S32" s="23">
        <v>17311.48</v>
      </c>
      <c r="T32" s="23" t="s">
        <v>72</v>
      </c>
      <c r="U32" s="29" t="s">
        <v>72</v>
      </c>
      <c r="V32" s="6">
        <v>1.20990376993574</v>
      </c>
      <c r="W32" s="6">
        <f t="shared" si="4"/>
        <v>78782083.023070008</v>
      </c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11"/>
      <c r="AR32" s="5"/>
      <c r="AS32" s="5"/>
      <c r="AT32" s="5"/>
      <c r="AU32" s="5"/>
      <c r="AV32" s="5"/>
      <c r="AW32" s="5"/>
      <c r="AX32" s="12" t="s">
        <v>55</v>
      </c>
      <c r="AY32" s="17">
        <f t="shared" ref="AY32:BB35" si="5">AVERAGE(AU7,BB7,BI7)</f>
        <v>1</v>
      </c>
      <c r="AZ32" s="11">
        <f t="shared" si="5"/>
        <v>1</v>
      </c>
      <c r="BA32" s="11">
        <f t="shared" si="5"/>
        <v>1</v>
      </c>
      <c r="BB32" s="11">
        <f t="shared" si="5"/>
        <v>1</v>
      </c>
    </row>
    <row r="33" spans="1:54" s="7" customFormat="1" x14ac:dyDescent="0.45">
      <c r="A33" s="12"/>
      <c r="B33" s="6"/>
      <c r="C33" s="6"/>
      <c r="D33" s="6"/>
      <c r="E33" s="6"/>
      <c r="F33" s="6"/>
      <c r="G33" s="16">
        <v>1</v>
      </c>
      <c r="H33" s="16">
        <v>32</v>
      </c>
      <c r="I33" s="37"/>
      <c r="J33" s="41"/>
      <c r="K33" s="22" t="s">
        <v>52</v>
      </c>
      <c r="L33" s="22">
        <v>82836936</v>
      </c>
      <c r="M33" s="22">
        <v>4056</v>
      </c>
      <c r="N33" s="22">
        <f t="shared" si="0"/>
        <v>77735891</v>
      </c>
      <c r="O33" s="22"/>
      <c r="P33" s="22">
        <f t="shared" si="1"/>
        <v>5101045</v>
      </c>
      <c r="Q33" s="22"/>
      <c r="R33" s="22">
        <v>2.8</v>
      </c>
      <c r="S33" s="22">
        <v>20423.310000000001</v>
      </c>
      <c r="T33" s="22" t="s">
        <v>72</v>
      </c>
      <c r="U33" s="31" t="s">
        <v>72</v>
      </c>
      <c r="V33" s="6">
        <v>1.1315441418227301</v>
      </c>
      <c r="W33" s="6">
        <f t="shared" si="4"/>
        <v>87961592.070420295</v>
      </c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11"/>
      <c r="AR33" s="5"/>
      <c r="AS33" s="5"/>
      <c r="AT33" s="5"/>
      <c r="AU33" s="5"/>
      <c r="AV33" s="5"/>
      <c r="AW33" s="5"/>
      <c r="AX33" s="12" t="s">
        <v>54</v>
      </c>
      <c r="AY33" s="17">
        <f t="shared" si="5"/>
        <v>0.69656835439780596</v>
      </c>
      <c r="AZ33" s="11">
        <f t="shared" si="5"/>
        <v>0.82384177870307373</v>
      </c>
      <c r="BA33" s="11">
        <f t="shared" si="5"/>
        <v>0.70583216724878728</v>
      </c>
      <c r="BB33" s="11">
        <f t="shared" si="5"/>
        <v>0.8450577893329646</v>
      </c>
    </row>
    <row r="34" spans="1:54" s="7" customFormat="1" x14ac:dyDescent="0.45">
      <c r="A34" s="12"/>
      <c r="B34" s="6"/>
      <c r="C34" s="6"/>
      <c r="D34" s="6"/>
      <c r="E34" s="6"/>
      <c r="F34" s="6"/>
      <c r="G34" s="18">
        <v>1</v>
      </c>
      <c r="H34" s="18">
        <v>33</v>
      </c>
      <c r="I34" s="37" t="s">
        <v>74</v>
      </c>
      <c r="J34" s="38" t="s">
        <v>1</v>
      </c>
      <c r="K34" s="26" t="s">
        <v>55</v>
      </c>
      <c r="L34" s="26">
        <v>48385381</v>
      </c>
      <c r="M34" s="26">
        <v>4056</v>
      </c>
      <c r="N34" s="26">
        <f t="shared" ref="N34:N50" si="6">L34-P34</f>
        <v>43284336</v>
      </c>
      <c r="O34" s="26"/>
      <c r="P34" s="26">
        <f t="shared" ref="P34:P50" si="7">$L$50</f>
        <v>5101045</v>
      </c>
      <c r="Q34" s="26"/>
      <c r="R34" s="26">
        <v>1.64</v>
      </c>
      <c r="S34" s="26">
        <v>11929.33</v>
      </c>
      <c r="T34" s="26" t="s">
        <v>72</v>
      </c>
      <c r="U34" s="32" t="s">
        <v>72</v>
      </c>
      <c r="V34" s="6">
        <v>1.36351797994677</v>
      </c>
      <c r="W34" s="6">
        <f t="shared" ref="W34:W65" si="8">N34*V34</f>
        <v>59018970.386057258</v>
      </c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11"/>
      <c r="AR34" s="5"/>
      <c r="AS34" s="5"/>
      <c r="AT34" s="5"/>
      <c r="AU34" s="5"/>
      <c r="AV34" s="5"/>
      <c r="AW34" s="5"/>
      <c r="AX34" s="12" t="s">
        <v>53</v>
      </c>
      <c r="AY34" s="17">
        <f t="shared" si="5"/>
        <v>0.44077226112384865</v>
      </c>
      <c r="AZ34" s="11">
        <f t="shared" si="5"/>
        <v>0.71266955156673728</v>
      </c>
      <c r="BA34" s="11">
        <f t="shared" si="5"/>
        <v>0.40249771612086899</v>
      </c>
      <c r="BB34" s="11">
        <f t="shared" si="5"/>
        <v>0.69214362963489462</v>
      </c>
    </row>
    <row r="35" spans="1:54" s="7" customFormat="1" x14ac:dyDescent="0.45">
      <c r="A35" s="12"/>
      <c r="B35" s="6"/>
      <c r="C35" s="6"/>
      <c r="D35" s="6"/>
      <c r="E35" s="6"/>
      <c r="F35" s="6"/>
      <c r="G35" s="17">
        <v>1</v>
      </c>
      <c r="H35" s="17">
        <v>34</v>
      </c>
      <c r="I35" s="37"/>
      <c r="J35" s="38"/>
      <c r="K35" s="25" t="s">
        <v>54</v>
      </c>
      <c r="L35" s="25">
        <v>35114538</v>
      </c>
      <c r="M35" s="25">
        <v>4056</v>
      </c>
      <c r="N35" s="25">
        <f t="shared" si="6"/>
        <v>30013493</v>
      </c>
      <c r="O35" s="25"/>
      <c r="P35" s="25">
        <f t="shared" si="7"/>
        <v>5101045</v>
      </c>
      <c r="Q35" s="25"/>
      <c r="R35" s="25">
        <v>1.19</v>
      </c>
      <c r="S35" s="25">
        <v>8657.43</v>
      </c>
      <c r="T35" s="25" t="s">
        <v>72</v>
      </c>
      <c r="U35" s="30" t="s">
        <v>72</v>
      </c>
      <c r="V35" s="6">
        <v>1.5315464239787899</v>
      </c>
      <c r="W35" s="6">
        <f t="shared" si="8"/>
        <v>45967057.875262447</v>
      </c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11"/>
      <c r="AR35" s="5"/>
      <c r="AS35" s="5"/>
      <c r="AT35" s="5"/>
      <c r="AU35" s="5"/>
      <c r="AV35" s="5"/>
      <c r="AW35" s="5"/>
      <c r="AX35" s="10" t="s">
        <v>52</v>
      </c>
      <c r="AY35" s="17">
        <f t="shared" si="5"/>
        <v>0.20379612396599467</v>
      </c>
      <c r="AZ35" s="11">
        <f t="shared" si="5"/>
        <v>0.70585441654571646</v>
      </c>
      <c r="BA35" s="11">
        <f t="shared" si="5"/>
        <v>0.21582105017399134</v>
      </c>
      <c r="BB35" s="11">
        <f t="shared" si="5"/>
        <v>0.67698178599356462</v>
      </c>
    </row>
    <row r="36" spans="1:54" s="7" customFormat="1" x14ac:dyDescent="0.45">
      <c r="A36" s="12"/>
      <c r="B36" s="6"/>
      <c r="C36" s="6"/>
      <c r="D36" s="6"/>
      <c r="E36" s="6"/>
      <c r="F36" s="6"/>
      <c r="G36" s="17">
        <v>1</v>
      </c>
      <c r="H36" s="17">
        <v>35</v>
      </c>
      <c r="I36" s="37"/>
      <c r="J36" s="38"/>
      <c r="K36" s="25" t="s">
        <v>53</v>
      </c>
      <c r="L36" s="25">
        <v>48807171</v>
      </c>
      <c r="M36" s="25">
        <v>4056</v>
      </c>
      <c r="N36" s="25">
        <f t="shared" si="6"/>
        <v>43706126</v>
      </c>
      <c r="O36" s="25"/>
      <c r="P36" s="25">
        <f t="shared" si="7"/>
        <v>5101045</v>
      </c>
      <c r="Q36" s="25"/>
      <c r="R36" s="25">
        <v>1.65</v>
      </c>
      <c r="S36" s="25">
        <v>12033.33</v>
      </c>
      <c r="T36" s="25" t="s">
        <v>72</v>
      </c>
      <c r="U36" s="30" t="s">
        <v>72</v>
      </c>
      <c r="V36" s="6">
        <v>1.2287445929116401</v>
      </c>
      <c r="W36" s="6">
        <f t="shared" si="8"/>
        <v>53703665.99961485</v>
      </c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11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</row>
    <row r="37" spans="1:54" s="7" customFormat="1" x14ac:dyDescent="0.45">
      <c r="A37" s="12"/>
      <c r="B37" s="6"/>
      <c r="C37" s="6"/>
      <c r="D37" s="6"/>
      <c r="E37" s="6"/>
      <c r="F37" s="6"/>
      <c r="G37" s="17">
        <v>1</v>
      </c>
      <c r="H37" s="17">
        <v>36</v>
      </c>
      <c r="I37" s="37"/>
      <c r="J37" s="38"/>
      <c r="K37" s="25" t="s">
        <v>52</v>
      </c>
      <c r="L37" s="25">
        <v>58351383</v>
      </c>
      <c r="M37" s="25">
        <v>4056</v>
      </c>
      <c r="N37" s="25">
        <f t="shared" si="6"/>
        <v>53250338</v>
      </c>
      <c r="O37" s="25"/>
      <c r="P37" s="25">
        <f t="shared" si="7"/>
        <v>5101045</v>
      </c>
      <c r="Q37" s="25"/>
      <c r="R37" s="25">
        <v>1.97</v>
      </c>
      <c r="S37" s="25">
        <v>14386.44</v>
      </c>
      <c r="T37" s="25" t="s">
        <v>72</v>
      </c>
      <c r="U37" s="30" t="s">
        <v>72</v>
      </c>
      <c r="V37" s="6">
        <v>1</v>
      </c>
      <c r="W37" s="6">
        <f t="shared" si="8"/>
        <v>53250338</v>
      </c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11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</row>
    <row r="38" spans="1:54" s="7" customFormat="1" x14ac:dyDescent="0.45">
      <c r="A38" s="12"/>
      <c r="B38" s="6"/>
      <c r="C38" s="6"/>
      <c r="D38" s="6"/>
      <c r="E38" s="6"/>
      <c r="F38" s="6"/>
      <c r="G38" s="17">
        <v>1</v>
      </c>
      <c r="H38" s="17">
        <v>37</v>
      </c>
      <c r="I38" s="37"/>
      <c r="J38" s="41" t="s">
        <v>51</v>
      </c>
      <c r="K38" s="23" t="s">
        <v>55</v>
      </c>
      <c r="L38" s="23">
        <v>46888248</v>
      </c>
      <c r="M38" s="23">
        <v>4056</v>
      </c>
      <c r="N38" s="23">
        <f t="shared" si="6"/>
        <v>41787203</v>
      </c>
      <c r="O38" s="23"/>
      <c r="P38" s="23">
        <f t="shared" si="7"/>
        <v>5101045</v>
      </c>
      <c r="Q38" s="23"/>
      <c r="R38" s="23">
        <v>1.59</v>
      </c>
      <c r="S38" s="23">
        <v>11560.22</v>
      </c>
      <c r="T38" s="23" t="s">
        <v>72</v>
      </c>
      <c r="U38" s="29" t="s">
        <v>72</v>
      </c>
      <c r="V38" s="6">
        <v>1.0836110583332399</v>
      </c>
      <c r="W38" s="6">
        <f t="shared" si="8"/>
        <v>45281075.267615937</v>
      </c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11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</row>
    <row r="39" spans="1:54" s="7" customFormat="1" x14ac:dyDescent="0.45">
      <c r="A39" s="12"/>
      <c r="B39" s="6"/>
      <c r="C39" s="6"/>
      <c r="D39" s="6"/>
      <c r="E39" s="6"/>
      <c r="F39" s="6"/>
      <c r="G39" s="17">
        <v>1</v>
      </c>
      <c r="H39" s="17">
        <v>38</v>
      </c>
      <c r="I39" s="37"/>
      <c r="J39" s="41"/>
      <c r="K39" s="23" t="s">
        <v>54</v>
      </c>
      <c r="L39" s="23">
        <v>45936825</v>
      </c>
      <c r="M39" s="23">
        <v>4056</v>
      </c>
      <c r="N39" s="23">
        <f t="shared" si="6"/>
        <v>40835780</v>
      </c>
      <c r="O39" s="23"/>
      <c r="P39" s="23">
        <f t="shared" si="7"/>
        <v>5101045</v>
      </c>
      <c r="Q39" s="23"/>
      <c r="R39" s="23">
        <v>1.55</v>
      </c>
      <c r="S39" s="23">
        <v>11325.65</v>
      </c>
      <c r="T39" s="23" t="s">
        <v>72</v>
      </c>
      <c r="U39" s="29" t="s">
        <v>72</v>
      </c>
      <c r="V39" s="6">
        <v>1.14055575665075</v>
      </c>
      <c r="W39" s="6">
        <f t="shared" si="8"/>
        <v>46575483.956323564</v>
      </c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11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</row>
    <row r="40" spans="1:54" s="7" customFormat="1" x14ac:dyDescent="0.45">
      <c r="A40" s="12"/>
      <c r="B40" s="6"/>
      <c r="C40" s="6"/>
      <c r="D40" s="6"/>
      <c r="E40" s="6"/>
      <c r="F40" s="6"/>
      <c r="G40" s="17">
        <v>1</v>
      </c>
      <c r="H40" s="17">
        <v>39</v>
      </c>
      <c r="I40" s="37"/>
      <c r="J40" s="41"/>
      <c r="K40" s="23" t="s">
        <v>53</v>
      </c>
      <c r="L40" s="23">
        <v>44189183</v>
      </c>
      <c r="M40" s="23">
        <v>4056</v>
      </c>
      <c r="N40" s="23">
        <f t="shared" si="6"/>
        <v>39088138</v>
      </c>
      <c r="O40" s="23"/>
      <c r="P40" s="23">
        <f t="shared" si="7"/>
        <v>5101045</v>
      </c>
      <c r="Q40" s="23"/>
      <c r="R40" s="23">
        <v>1.5</v>
      </c>
      <c r="S40" s="23">
        <v>10894.77</v>
      </c>
      <c r="T40" s="23" t="s">
        <v>72</v>
      </c>
      <c r="U40" s="29" t="s">
        <v>72</v>
      </c>
      <c r="V40" s="6">
        <v>1.20990376993574</v>
      </c>
      <c r="W40" s="6">
        <f t="shared" si="8"/>
        <v>47292885.525968455</v>
      </c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11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</row>
    <row r="41" spans="1:54" s="7" customFormat="1" x14ac:dyDescent="0.45">
      <c r="A41" s="12"/>
      <c r="B41" s="6"/>
      <c r="C41" s="6"/>
      <c r="D41" s="6"/>
      <c r="E41" s="6"/>
      <c r="F41" s="6"/>
      <c r="G41" s="16">
        <v>1</v>
      </c>
      <c r="H41" s="16">
        <v>40</v>
      </c>
      <c r="I41" s="37"/>
      <c r="J41" s="41"/>
      <c r="K41" s="22" t="s">
        <v>52</v>
      </c>
      <c r="L41" s="22">
        <v>53296956</v>
      </c>
      <c r="M41" s="22">
        <v>4056</v>
      </c>
      <c r="N41" s="22">
        <f t="shared" si="6"/>
        <v>48195911</v>
      </c>
      <c r="O41" s="22"/>
      <c r="P41" s="22">
        <f t="shared" si="7"/>
        <v>5101045</v>
      </c>
      <c r="Q41" s="22"/>
      <c r="R41" s="22">
        <v>1.8</v>
      </c>
      <c r="S41" s="22">
        <v>13140.28</v>
      </c>
      <c r="T41" s="22" t="s">
        <v>72</v>
      </c>
      <c r="U41" s="31" t="s">
        <v>72</v>
      </c>
      <c r="V41" s="6">
        <v>1.1315441418227301</v>
      </c>
      <c r="W41" s="6">
        <f t="shared" si="8"/>
        <v>54535800.75185968</v>
      </c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11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</row>
    <row r="42" spans="1:54" s="7" customFormat="1" x14ac:dyDescent="0.45">
      <c r="A42" s="12"/>
      <c r="B42" s="6"/>
      <c r="C42" s="6"/>
      <c r="D42" s="6"/>
      <c r="E42" s="6"/>
      <c r="F42" s="6"/>
      <c r="G42" s="17">
        <v>1</v>
      </c>
      <c r="H42" s="17">
        <v>41</v>
      </c>
      <c r="I42" s="42" t="s">
        <v>73</v>
      </c>
      <c r="J42" s="43" t="s">
        <v>1</v>
      </c>
      <c r="K42" s="26" t="s">
        <v>55</v>
      </c>
      <c r="L42" s="25">
        <v>34185517</v>
      </c>
      <c r="M42" s="25">
        <v>4056</v>
      </c>
      <c r="N42" s="25">
        <f t="shared" si="6"/>
        <v>29084472</v>
      </c>
      <c r="O42" s="25"/>
      <c r="P42" s="25">
        <f t="shared" si="7"/>
        <v>5101045</v>
      </c>
      <c r="Q42" s="25"/>
      <c r="R42" s="25">
        <v>1.1599999999999999</v>
      </c>
      <c r="S42" s="25">
        <v>8428.3799999999992</v>
      </c>
      <c r="T42" s="25" t="s">
        <v>72</v>
      </c>
      <c r="U42" s="30" t="s">
        <v>72</v>
      </c>
      <c r="V42" s="6">
        <v>1.36351797994677</v>
      </c>
      <c r="W42" s="6">
        <f t="shared" si="8"/>
        <v>39657200.509258397</v>
      </c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11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</row>
    <row r="43" spans="1:54" s="7" customFormat="1" x14ac:dyDescent="0.45">
      <c r="A43" s="12"/>
      <c r="B43" s="6"/>
      <c r="C43" s="6"/>
      <c r="D43" s="6"/>
      <c r="E43" s="6"/>
      <c r="F43" s="6"/>
      <c r="G43" s="17">
        <v>1</v>
      </c>
      <c r="H43" s="17">
        <v>42</v>
      </c>
      <c r="I43" s="42"/>
      <c r="J43" s="43"/>
      <c r="K43" s="25" t="s">
        <v>54</v>
      </c>
      <c r="L43" s="25">
        <v>26790514</v>
      </c>
      <c r="M43" s="25">
        <v>4056</v>
      </c>
      <c r="N43" s="25">
        <f t="shared" si="6"/>
        <v>21689469</v>
      </c>
      <c r="O43" s="25"/>
      <c r="P43" s="25">
        <f t="shared" si="7"/>
        <v>5101045</v>
      </c>
      <c r="Q43" s="25"/>
      <c r="R43" s="25">
        <v>0.91</v>
      </c>
      <c r="S43" s="25">
        <v>6605.16</v>
      </c>
      <c r="T43" s="25" t="s">
        <v>72</v>
      </c>
      <c r="U43" s="30" t="s">
        <v>72</v>
      </c>
      <c r="V43" s="6">
        <v>1.5315464239787899</v>
      </c>
      <c r="W43" s="6">
        <f t="shared" si="8"/>
        <v>33218428.684948821</v>
      </c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11"/>
      <c r="AR43" s="5"/>
      <c r="AS43" s="5"/>
      <c r="AT43" s="5"/>
      <c r="AU43" s="5"/>
      <c r="AV43" s="5"/>
      <c r="AW43" s="5"/>
      <c r="AX43" s="5" t="s">
        <v>87</v>
      </c>
      <c r="AY43" s="5"/>
      <c r="AZ43" s="5"/>
      <c r="BA43" s="5"/>
      <c r="BB43" s="5"/>
    </row>
    <row r="44" spans="1:54" s="7" customFormat="1" x14ac:dyDescent="0.45">
      <c r="A44" s="12"/>
      <c r="B44" s="6"/>
      <c r="C44" s="6"/>
      <c r="D44" s="6"/>
      <c r="E44" s="6"/>
      <c r="F44" s="6"/>
      <c r="G44" s="17">
        <v>1</v>
      </c>
      <c r="H44" s="17">
        <v>43</v>
      </c>
      <c r="I44" s="42"/>
      <c r="J44" s="43"/>
      <c r="K44" s="25" t="s">
        <v>53</v>
      </c>
      <c r="L44" s="25">
        <v>33234895</v>
      </c>
      <c r="M44" s="25">
        <v>4056</v>
      </c>
      <c r="N44" s="25">
        <f t="shared" si="6"/>
        <v>28133850</v>
      </c>
      <c r="O44" s="25"/>
      <c r="P44" s="25">
        <f t="shared" si="7"/>
        <v>5101045</v>
      </c>
      <c r="Q44" s="25"/>
      <c r="R44" s="25">
        <v>1.1200000000000001</v>
      </c>
      <c r="S44" s="25">
        <v>8194.01</v>
      </c>
      <c r="T44" s="25" t="s">
        <v>72</v>
      </c>
      <c r="U44" s="30" t="s">
        <v>72</v>
      </c>
      <c r="V44" s="6">
        <v>1.2287445929116401</v>
      </c>
      <c r="W44" s="6">
        <f t="shared" si="8"/>
        <v>34569316.065287143</v>
      </c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11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</row>
    <row r="45" spans="1:54" s="7" customFormat="1" x14ac:dyDescent="0.45">
      <c r="A45" s="12"/>
      <c r="B45" s="6"/>
      <c r="C45" s="6"/>
      <c r="D45" s="6"/>
      <c r="E45" s="6"/>
      <c r="F45" s="6"/>
      <c r="G45" s="17">
        <v>1</v>
      </c>
      <c r="H45" s="17">
        <v>44</v>
      </c>
      <c r="I45" s="42"/>
      <c r="J45" s="43"/>
      <c r="K45" s="25" t="s">
        <v>52</v>
      </c>
      <c r="L45" s="25">
        <v>29691333</v>
      </c>
      <c r="M45" s="25">
        <v>4056</v>
      </c>
      <c r="N45" s="25">
        <f t="shared" si="6"/>
        <v>24590288</v>
      </c>
      <c r="O45" s="25"/>
      <c r="P45" s="25">
        <f t="shared" si="7"/>
        <v>5101045</v>
      </c>
      <c r="Q45" s="25"/>
      <c r="R45" s="25">
        <v>1</v>
      </c>
      <c r="S45" s="25">
        <v>7320.35</v>
      </c>
      <c r="T45" s="25" t="s">
        <v>72</v>
      </c>
      <c r="U45" s="30" t="s">
        <v>72</v>
      </c>
      <c r="V45" s="6">
        <v>1</v>
      </c>
      <c r="W45" s="6">
        <f t="shared" si="8"/>
        <v>24590288</v>
      </c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11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</row>
    <row r="46" spans="1:54" s="7" customFormat="1" x14ac:dyDescent="0.45">
      <c r="A46" s="12"/>
      <c r="B46" s="6"/>
      <c r="C46" s="6"/>
      <c r="D46" s="6"/>
      <c r="E46" s="6"/>
      <c r="F46" s="6"/>
      <c r="G46" s="17">
        <v>1</v>
      </c>
      <c r="H46" s="17">
        <v>45</v>
      </c>
      <c r="I46" s="42"/>
      <c r="J46" s="44" t="s">
        <v>51</v>
      </c>
      <c r="K46" s="23" t="s">
        <v>55</v>
      </c>
      <c r="L46" s="23">
        <v>17646440</v>
      </c>
      <c r="M46" s="23">
        <v>4056</v>
      </c>
      <c r="N46" s="23">
        <f t="shared" si="6"/>
        <v>12545395</v>
      </c>
      <c r="O46" s="23"/>
      <c r="P46" s="23">
        <f t="shared" si="7"/>
        <v>5101045</v>
      </c>
      <c r="Q46" s="23"/>
      <c r="R46" s="23">
        <v>0.6</v>
      </c>
      <c r="S46" s="23">
        <v>4350.7</v>
      </c>
      <c r="T46" s="23" t="s">
        <v>72</v>
      </c>
      <c r="U46" s="29" t="s">
        <v>72</v>
      </c>
      <c r="V46" s="6">
        <v>1.0836110583332399</v>
      </c>
      <c r="W46" s="6">
        <f t="shared" si="8"/>
        <v>13594328.753158536</v>
      </c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11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</row>
    <row r="47" spans="1:54" s="7" customFormat="1" x14ac:dyDescent="0.45">
      <c r="A47" s="12"/>
      <c r="B47" s="6"/>
      <c r="C47" s="6"/>
      <c r="D47" s="6"/>
      <c r="E47" s="6"/>
      <c r="F47" s="6"/>
      <c r="G47" s="17">
        <v>1</v>
      </c>
      <c r="H47" s="17">
        <v>46</v>
      </c>
      <c r="I47" s="42"/>
      <c r="J47" s="44"/>
      <c r="K47" s="23" t="s">
        <v>54</v>
      </c>
      <c r="L47" s="23">
        <v>18476802</v>
      </c>
      <c r="M47" s="23">
        <v>4056</v>
      </c>
      <c r="N47" s="23">
        <f t="shared" si="6"/>
        <v>13375757</v>
      </c>
      <c r="O47" s="23"/>
      <c r="P47" s="23">
        <f t="shared" si="7"/>
        <v>5101045</v>
      </c>
      <c r="Q47" s="23"/>
      <c r="R47" s="23">
        <v>0.63</v>
      </c>
      <c r="S47" s="23">
        <v>4555.42</v>
      </c>
      <c r="T47" s="23" t="s">
        <v>72</v>
      </c>
      <c r="U47" s="29" t="s">
        <v>72</v>
      </c>
      <c r="V47" s="6">
        <v>1.14055575665075</v>
      </c>
      <c r="W47" s="6">
        <f t="shared" si="8"/>
        <v>15255796.645911567</v>
      </c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11"/>
      <c r="AR47" s="5"/>
      <c r="AS47" s="5"/>
      <c r="AT47" s="5"/>
      <c r="AU47" s="5"/>
      <c r="AV47" s="5"/>
      <c r="AW47" s="5"/>
      <c r="AX47" s="37" t="s">
        <v>58</v>
      </c>
      <c r="AY47" s="37"/>
      <c r="AZ47" s="37"/>
      <c r="BA47" s="37"/>
      <c r="BB47" s="37"/>
    </row>
    <row r="48" spans="1:54" s="7" customFormat="1" x14ac:dyDescent="0.45">
      <c r="A48" s="12"/>
      <c r="B48" s="6"/>
      <c r="C48" s="6"/>
      <c r="D48" s="6"/>
      <c r="E48" s="6"/>
      <c r="F48" s="6"/>
      <c r="G48" s="17">
        <v>1</v>
      </c>
      <c r="H48" s="17">
        <v>47</v>
      </c>
      <c r="I48" s="42"/>
      <c r="J48" s="44"/>
      <c r="K48" s="23" t="s">
        <v>53</v>
      </c>
      <c r="L48" s="23">
        <v>25916123</v>
      </c>
      <c r="M48" s="23">
        <v>4056</v>
      </c>
      <c r="N48" s="23">
        <f t="shared" si="6"/>
        <v>20815078</v>
      </c>
      <c r="O48" s="23"/>
      <c r="P48" s="23">
        <f t="shared" si="7"/>
        <v>5101045</v>
      </c>
      <c r="Q48" s="23"/>
      <c r="R48" s="23">
        <v>0.88</v>
      </c>
      <c r="S48" s="23">
        <v>6389.58</v>
      </c>
      <c r="T48" s="23" t="s">
        <v>72</v>
      </c>
      <c r="U48" s="29" t="s">
        <v>72</v>
      </c>
      <c r="V48" s="6">
        <v>1.20990376993574</v>
      </c>
      <c r="W48" s="6">
        <f t="shared" si="8"/>
        <v>25184241.343706485</v>
      </c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11"/>
      <c r="AR48" s="5"/>
      <c r="AS48" s="5"/>
      <c r="AT48" s="5"/>
      <c r="AU48" s="5"/>
      <c r="AV48" s="5"/>
      <c r="AW48" s="5"/>
      <c r="AX48" s="15"/>
      <c r="AY48" s="39" t="s">
        <v>57</v>
      </c>
      <c r="AZ48" s="39"/>
      <c r="BA48" s="39" t="s">
        <v>56</v>
      </c>
      <c r="BB48" s="39"/>
    </row>
    <row r="49" spans="1:54" s="7" customFormat="1" x14ac:dyDescent="0.45">
      <c r="A49" s="12"/>
      <c r="B49" s="6"/>
      <c r="C49" s="6"/>
      <c r="D49" s="6"/>
      <c r="E49" s="6"/>
      <c r="F49" s="6"/>
      <c r="G49" s="17">
        <v>1</v>
      </c>
      <c r="H49" s="17">
        <v>48</v>
      </c>
      <c r="I49" s="42"/>
      <c r="J49" s="44"/>
      <c r="K49" s="22" t="s">
        <v>52</v>
      </c>
      <c r="L49" s="23">
        <v>30927442</v>
      </c>
      <c r="M49" s="23">
        <v>4056</v>
      </c>
      <c r="N49" s="23">
        <f t="shared" si="6"/>
        <v>25826397</v>
      </c>
      <c r="O49" s="23"/>
      <c r="P49" s="23">
        <f t="shared" si="7"/>
        <v>5101045</v>
      </c>
      <c r="Q49" s="23"/>
      <c r="R49" s="23">
        <v>1.05</v>
      </c>
      <c r="S49" s="23">
        <v>7625.11</v>
      </c>
      <c r="T49" s="23" t="s">
        <v>72</v>
      </c>
      <c r="U49" s="29" t="s">
        <v>72</v>
      </c>
      <c r="V49" s="6">
        <v>1.1315441418227301</v>
      </c>
      <c r="W49" s="6">
        <f t="shared" si="8"/>
        <v>29223708.229738131</v>
      </c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11"/>
      <c r="AR49" s="5"/>
      <c r="AS49" s="5"/>
      <c r="AT49" s="5"/>
      <c r="AU49" s="5"/>
      <c r="AV49" s="5"/>
      <c r="AW49" s="5"/>
      <c r="AX49" s="12"/>
      <c r="AY49" s="18" t="s">
        <v>1</v>
      </c>
      <c r="AZ49" s="13" t="s">
        <v>26</v>
      </c>
      <c r="BA49" s="18" t="s">
        <v>1</v>
      </c>
      <c r="BB49" s="13" t="s">
        <v>26</v>
      </c>
    </row>
    <row r="50" spans="1:54" s="7" customFormat="1" x14ac:dyDescent="0.45">
      <c r="A50" s="12"/>
      <c r="B50" s="6"/>
      <c r="C50" s="6"/>
      <c r="D50" s="6"/>
      <c r="E50" s="6"/>
      <c r="F50" s="6"/>
      <c r="G50" s="21">
        <v>1</v>
      </c>
      <c r="H50" s="21">
        <v>49</v>
      </c>
      <c r="I50" s="21" t="s">
        <v>59</v>
      </c>
      <c r="J50" s="19">
        <v>49</v>
      </c>
      <c r="K50" s="19"/>
      <c r="L50" s="19">
        <v>5101045</v>
      </c>
      <c r="M50" s="19">
        <v>4056</v>
      </c>
      <c r="N50" s="19">
        <f t="shared" si="6"/>
        <v>0</v>
      </c>
      <c r="O50" s="19"/>
      <c r="P50" s="19">
        <f t="shared" si="7"/>
        <v>5101045</v>
      </c>
      <c r="Q50" s="19"/>
      <c r="R50" s="19">
        <v>0.17</v>
      </c>
      <c r="S50" s="19">
        <v>1257.6500000000001</v>
      </c>
      <c r="T50" s="19" t="s">
        <v>72</v>
      </c>
      <c r="U50" s="24" t="s">
        <v>72</v>
      </c>
      <c r="V50" s="6"/>
      <c r="W50" s="6">
        <f t="shared" si="8"/>
        <v>0</v>
      </c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11"/>
      <c r="AR50" s="5"/>
      <c r="AS50" s="5"/>
      <c r="AT50" s="5"/>
      <c r="AU50" s="5"/>
      <c r="AV50" s="5"/>
      <c r="AW50" s="5"/>
      <c r="AX50" s="12" t="s">
        <v>55</v>
      </c>
      <c r="AY50" s="17" t="e">
        <f t="shared" ref="AY50:BB53" ca="1" si="9">COM.MICROSOFT.STDEV.S(AU7,BB7,BI7)</f>
        <v>#NAME?</v>
      </c>
      <c r="AZ50" s="17" t="e">
        <f t="shared" ca="1" si="9"/>
        <v>#NAME?</v>
      </c>
      <c r="BA50" s="17" t="e">
        <f t="shared" ca="1" si="9"/>
        <v>#NAME?</v>
      </c>
      <c r="BB50" s="17" t="e">
        <f t="shared" ca="1" si="9"/>
        <v>#NAME?</v>
      </c>
    </row>
    <row r="51" spans="1:54" s="7" customFormat="1" x14ac:dyDescent="0.45">
      <c r="A51" s="12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11"/>
      <c r="AR51" s="5"/>
      <c r="AS51" s="5"/>
      <c r="AT51" s="5"/>
      <c r="AU51" s="5"/>
      <c r="AV51" s="5"/>
      <c r="AW51" s="5"/>
      <c r="AX51" s="12" t="s">
        <v>54</v>
      </c>
      <c r="AY51" s="17" t="e">
        <f t="shared" ca="1" si="9"/>
        <v>#NAME?</v>
      </c>
      <c r="AZ51" s="17" t="e">
        <f t="shared" ca="1" si="9"/>
        <v>#NAME?</v>
      </c>
      <c r="BA51" s="17" t="e">
        <f t="shared" ca="1" si="9"/>
        <v>#NAME?</v>
      </c>
      <c r="BB51" s="17" t="e">
        <f t="shared" ca="1" si="9"/>
        <v>#NAME?</v>
      </c>
    </row>
    <row r="52" spans="1:54" s="7" customFormat="1" x14ac:dyDescent="0.45">
      <c r="A52" s="12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11"/>
      <c r="AR52" s="5"/>
      <c r="AS52" s="5"/>
      <c r="AT52" s="5"/>
      <c r="AU52" s="5"/>
      <c r="AV52" s="5"/>
      <c r="AW52" s="5"/>
      <c r="AX52" s="12" t="s">
        <v>53</v>
      </c>
      <c r="AY52" s="17" t="e">
        <f t="shared" ca="1" si="9"/>
        <v>#NAME?</v>
      </c>
      <c r="AZ52" s="17" t="e">
        <f t="shared" ca="1" si="9"/>
        <v>#NAME?</v>
      </c>
      <c r="BA52" s="17" t="e">
        <f t="shared" ca="1" si="9"/>
        <v>#NAME?</v>
      </c>
      <c r="BB52" s="17" t="e">
        <f t="shared" ca="1" si="9"/>
        <v>#NAME?</v>
      </c>
    </row>
    <row r="53" spans="1:54" s="7" customFormat="1" x14ac:dyDescent="0.45">
      <c r="A53" s="12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11"/>
      <c r="AR53" s="5"/>
      <c r="AS53" s="5"/>
      <c r="AT53" s="5"/>
      <c r="AU53" s="5"/>
      <c r="AV53" s="5"/>
      <c r="AW53" s="5"/>
      <c r="AX53" s="10" t="s">
        <v>52</v>
      </c>
      <c r="AY53" s="17" t="e">
        <f t="shared" ca="1" si="9"/>
        <v>#NAME?</v>
      </c>
      <c r="AZ53" s="17" t="e">
        <f t="shared" ca="1" si="9"/>
        <v>#NAME?</v>
      </c>
      <c r="BA53" s="17" t="e">
        <f t="shared" ca="1" si="9"/>
        <v>#NAME?</v>
      </c>
      <c r="BB53" s="17" t="e">
        <f t="shared" ca="1" si="9"/>
        <v>#NAME?</v>
      </c>
    </row>
    <row r="54" spans="1:54" s="7" customFormat="1" x14ac:dyDescent="0.45">
      <c r="A54" s="12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11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</row>
    <row r="55" spans="1:54" s="7" customFormat="1" x14ac:dyDescent="0.45">
      <c r="A55" s="12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11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</row>
    <row r="56" spans="1:54" s="7" customFormat="1" x14ac:dyDescent="0.45">
      <c r="A56" s="12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11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</row>
    <row r="57" spans="1:54" s="7" customFormat="1" x14ac:dyDescent="0.45">
      <c r="A57" s="12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11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</row>
    <row r="58" spans="1:54" s="7" customFormat="1" x14ac:dyDescent="0.45">
      <c r="A58" s="12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11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</row>
    <row r="59" spans="1:54" s="7" customFormat="1" x14ac:dyDescent="0.45">
      <c r="A59" s="12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11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</row>
    <row r="60" spans="1:54" s="7" customFormat="1" x14ac:dyDescent="0.45">
      <c r="A60" s="10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8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</row>
    <row r="61" spans="1:54" s="7" customFormat="1" x14ac:dyDescent="0.45">
      <c r="A61" s="34" t="s">
        <v>86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3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</row>
    <row r="62" spans="1:54" s="7" customFormat="1" x14ac:dyDescent="0.45">
      <c r="A62" s="12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11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</row>
    <row r="63" spans="1:54" s="7" customFormat="1" x14ac:dyDescent="0.45">
      <c r="A63" s="12"/>
      <c r="B63" s="6"/>
      <c r="C63" s="6"/>
      <c r="D63" s="6"/>
      <c r="E63" s="6"/>
      <c r="F63" s="6"/>
      <c r="G63" s="20" t="s">
        <v>70</v>
      </c>
      <c r="H63" s="21" t="s">
        <v>69</v>
      </c>
      <c r="I63" s="21" t="s">
        <v>68</v>
      </c>
      <c r="J63" s="19" t="s">
        <v>85</v>
      </c>
      <c r="K63" s="19" t="s">
        <v>66</v>
      </c>
      <c r="L63" s="19" t="s">
        <v>65</v>
      </c>
      <c r="M63" s="19" t="s">
        <v>64</v>
      </c>
      <c r="N63" s="19" t="s">
        <v>63</v>
      </c>
      <c r="O63" s="19" t="s">
        <v>84</v>
      </c>
      <c r="P63" s="19" t="s">
        <v>6</v>
      </c>
      <c r="Q63" s="19" t="s">
        <v>83</v>
      </c>
      <c r="R63" s="19" t="s">
        <v>82</v>
      </c>
      <c r="S63" s="19" t="s">
        <v>2</v>
      </c>
      <c r="T63" s="19" t="s">
        <v>81</v>
      </c>
      <c r="U63" s="24" t="s">
        <v>80</v>
      </c>
      <c r="V63" s="33" t="s">
        <v>79</v>
      </c>
      <c r="W63" s="33" t="s">
        <v>78</v>
      </c>
      <c r="X63" s="33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11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</row>
    <row r="64" spans="1:54" s="7" customFormat="1" x14ac:dyDescent="0.45">
      <c r="A64" s="12"/>
      <c r="B64" s="6"/>
      <c r="C64" s="6"/>
      <c r="D64" s="6"/>
      <c r="E64" s="6"/>
      <c r="F64" s="6"/>
      <c r="G64" s="12">
        <v>1</v>
      </c>
      <c r="H64" s="17">
        <v>1</v>
      </c>
      <c r="I64" s="37" t="s">
        <v>60</v>
      </c>
      <c r="J64" s="38" t="s">
        <v>1</v>
      </c>
      <c r="K64" s="26" t="s">
        <v>55</v>
      </c>
      <c r="L64" s="26">
        <v>36824215</v>
      </c>
      <c r="M64" s="26">
        <v>1328</v>
      </c>
      <c r="N64" s="26">
        <f t="shared" ref="N64:N95" si="10">L64-$L$112</f>
        <v>35579081</v>
      </c>
      <c r="O64" s="26"/>
      <c r="P64" s="26" t="s">
        <v>72</v>
      </c>
      <c r="Q64" s="26"/>
      <c r="R64" s="26">
        <v>4.1500000000000004</v>
      </c>
      <c r="S64" s="26">
        <v>27729.08</v>
      </c>
      <c r="T64" s="26" t="s">
        <v>72</v>
      </c>
      <c r="U64" s="32">
        <f t="shared" ref="U64:U71" si="11">N64/$N$71</f>
        <v>0.63184171682683599</v>
      </c>
      <c r="V64" s="6">
        <f t="shared" ref="V64:V71" si="12">$U$71/U64</f>
        <v>1.5826748588587771</v>
      </c>
      <c r="W64" s="6">
        <f t="shared" ref="W64:W111" si="13">N64*V64</f>
        <v>56310117</v>
      </c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11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</row>
    <row r="65" spans="1:43" s="7" customFormat="1" x14ac:dyDescent="0.45">
      <c r="A65" s="12"/>
      <c r="B65" s="6"/>
      <c r="C65" s="6"/>
      <c r="D65" s="6"/>
      <c r="E65" s="6"/>
      <c r="F65" s="6"/>
      <c r="G65" s="12">
        <v>1</v>
      </c>
      <c r="H65" s="17">
        <v>2</v>
      </c>
      <c r="I65" s="37"/>
      <c r="J65" s="38"/>
      <c r="K65" s="25" t="s">
        <v>54</v>
      </c>
      <c r="L65" s="25">
        <v>38651812</v>
      </c>
      <c r="M65" s="25">
        <v>1328</v>
      </c>
      <c r="N65" s="25">
        <f t="shared" si="10"/>
        <v>37406678</v>
      </c>
      <c r="O65" s="25"/>
      <c r="P65" s="25" t="s">
        <v>72</v>
      </c>
      <c r="Q65" s="25"/>
      <c r="R65" s="25">
        <v>4.3499999999999996</v>
      </c>
      <c r="S65" s="25">
        <v>29105.279999999999</v>
      </c>
      <c r="T65" s="25" t="s">
        <v>72</v>
      </c>
      <c r="U65" s="30">
        <f t="shared" si="11"/>
        <v>0.66429764299726102</v>
      </c>
      <c r="V65" s="6">
        <f t="shared" si="12"/>
        <v>1.5053493122270842</v>
      </c>
      <c r="W65" s="6">
        <f t="shared" si="13"/>
        <v>56310117</v>
      </c>
      <c r="X65" s="6"/>
      <c r="Y65" s="6"/>
      <c r="Z65" s="6"/>
      <c r="AA65" s="6"/>
      <c r="AB65" s="6"/>
      <c r="AC65" s="36" t="s">
        <v>58</v>
      </c>
      <c r="AD65" s="36"/>
      <c r="AE65" s="36"/>
      <c r="AF65" s="36"/>
      <c r="AG65" s="36"/>
      <c r="AH65" s="6"/>
      <c r="AI65" s="6"/>
      <c r="AJ65" s="6"/>
      <c r="AK65" s="6"/>
      <c r="AL65" s="6"/>
      <c r="AM65" s="6"/>
      <c r="AN65" s="6"/>
      <c r="AO65" s="6"/>
      <c r="AP65" s="6"/>
      <c r="AQ65" s="11"/>
    </row>
    <row r="66" spans="1:43" s="7" customFormat="1" x14ac:dyDescent="0.45">
      <c r="A66" s="12"/>
      <c r="B66" s="6"/>
      <c r="C66" s="6"/>
      <c r="D66" s="6"/>
      <c r="E66" s="6"/>
      <c r="F66" s="6"/>
      <c r="G66" s="12">
        <v>1</v>
      </c>
      <c r="H66" s="17">
        <v>3</v>
      </c>
      <c r="I66" s="37"/>
      <c r="J66" s="38"/>
      <c r="K66" s="25" t="s">
        <v>53</v>
      </c>
      <c r="L66" s="25">
        <v>41185501</v>
      </c>
      <c r="M66" s="25">
        <v>1328</v>
      </c>
      <c r="N66" s="25">
        <f t="shared" si="10"/>
        <v>39940367</v>
      </c>
      <c r="O66" s="25"/>
      <c r="P66" s="25" t="s">
        <v>72</v>
      </c>
      <c r="Q66" s="25"/>
      <c r="R66" s="25">
        <v>4.6399999999999997</v>
      </c>
      <c r="S66" s="25">
        <v>31013.18</v>
      </c>
      <c r="T66" s="25" t="s">
        <v>72</v>
      </c>
      <c r="U66" s="30">
        <f t="shared" si="11"/>
        <v>0.70929291445087927</v>
      </c>
      <c r="V66" s="6">
        <f t="shared" si="12"/>
        <v>1.4098547717400793</v>
      </c>
      <c r="W66" s="6">
        <f t="shared" si="13"/>
        <v>56310117</v>
      </c>
      <c r="X66" s="6"/>
      <c r="Y66" s="6"/>
      <c r="Z66" s="6"/>
      <c r="AA66" s="6"/>
      <c r="AB66" s="6"/>
      <c r="AC66" s="15"/>
      <c r="AD66" s="39" t="s">
        <v>57</v>
      </c>
      <c r="AE66" s="39"/>
      <c r="AF66" s="40" t="s">
        <v>56</v>
      </c>
      <c r="AG66" s="40"/>
      <c r="AH66" s="6"/>
      <c r="AI66" s="6"/>
      <c r="AJ66" s="6"/>
      <c r="AK66" s="6"/>
      <c r="AL66" s="6"/>
      <c r="AM66" s="6"/>
      <c r="AN66" s="6"/>
      <c r="AO66" s="6"/>
      <c r="AP66" s="6"/>
      <c r="AQ66" s="11"/>
    </row>
    <row r="67" spans="1:43" s="7" customFormat="1" x14ac:dyDescent="0.45">
      <c r="A67" s="12"/>
      <c r="B67" s="6"/>
      <c r="C67" s="6"/>
      <c r="D67" s="6"/>
      <c r="E67" s="6"/>
      <c r="F67" s="6"/>
      <c r="G67" s="12">
        <v>1</v>
      </c>
      <c r="H67" s="17">
        <v>4</v>
      </c>
      <c r="I67" s="37"/>
      <c r="J67" s="38"/>
      <c r="K67" s="25" t="s">
        <v>52</v>
      </c>
      <c r="L67" s="25">
        <v>43670459</v>
      </c>
      <c r="M67" s="25">
        <v>1328</v>
      </c>
      <c r="N67" s="25">
        <f t="shared" si="10"/>
        <v>42425325</v>
      </c>
      <c r="O67" s="25"/>
      <c r="P67" s="25" t="s">
        <v>72</v>
      </c>
      <c r="Q67" s="25"/>
      <c r="R67" s="25">
        <v>4.92</v>
      </c>
      <c r="S67" s="25">
        <v>32884.379999999997</v>
      </c>
      <c r="T67" s="25" t="s">
        <v>72</v>
      </c>
      <c r="U67" s="30">
        <f t="shared" si="11"/>
        <v>0.75342278191323953</v>
      </c>
      <c r="V67" s="6">
        <f t="shared" si="12"/>
        <v>1.3272760314741254</v>
      </c>
      <c r="W67" s="6">
        <f t="shared" si="13"/>
        <v>56310117</v>
      </c>
      <c r="X67" s="6"/>
      <c r="Y67" s="6"/>
      <c r="Z67" s="6"/>
      <c r="AA67" s="6"/>
      <c r="AB67" s="6"/>
      <c r="AC67" s="12"/>
      <c r="AD67" s="18" t="s">
        <v>1</v>
      </c>
      <c r="AE67" s="13" t="s">
        <v>26</v>
      </c>
      <c r="AF67" s="18" t="s">
        <v>1</v>
      </c>
      <c r="AG67" s="13" t="s">
        <v>26</v>
      </c>
      <c r="AH67" s="6"/>
      <c r="AI67" s="6"/>
      <c r="AJ67" s="6"/>
      <c r="AK67" s="6"/>
      <c r="AL67" s="6"/>
      <c r="AM67" s="6"/>
      <c r="AN67" s="6"/>
      <c r="AO67" s="6"/>
      <c r="AP67" s="6"/>
      <c r="AQ67" s="11"/>
    </row>
    <row r="68" spans="1:43" s="7" customFormat="1" x14ac:dyDescent="0.45">
      <c r="A68" s="12"/>
      <c r="B68" s="6"/>
      <c r="C68" s="6"/>
      <c r="D68" s="6"/>
      <c r="E68" s="6"/>
      <c r="F68" s="6"/>
      <c r="G68" s="12">
        <v>1</v>
      </c>
      <c r="H68" s="17">
        <v>5</v>
      </c>
      <c r="I68" s="37"/>
      <c r="J68" s="41" t="s">
        <v>51</v>
      </c>
      <c r="K68" s="23" t="s">
        <v>55</v>
      </c>
      <c r="L68" s="23">
        <v>46331846</v>
      </c>
      <c r="M68" s="23">
        <v>1328</v>
      </c>
      <c r="N68" s="23">
        <f t="shared" si="10"/>
        <v>45086712</v>
      </c>
      <c r="O68" s="23"/>
      <c r="P68" s="23" t="s">
        <v>72</v>
      </c>
      <c r="Q68" s="23"/>
      <c r="R68" s="23">
        <v>5.22</v>
      </c>
      <c r="S68" s="23">
        <v>34888.44</v>
      </c>
      <c r="T68" s="23" t="s">
        <v>72</v>
      </c>
      <c r="U68" s="29">
        <f t="shared" si="11"/>
        <v>0.80068581636937464</v>
      </c>
      <c r="V68" s="6">
        <f t="shared" si="12"/>
        <v>1.2489293297768087</v>
      </c>
      <c r="W68" s="6">
        <f t="shared" si="13"/>
        <v>56310117</v>
      </c>
      <c r="X68" s="6"/>
      <c r="Y68" s="6"/>
      <c r="Z68" s="6"/>
      <c r="AA68" s="6"/>
      <c r="AB68" s="6"/>
      <c r="AC68" s="12" t="s">
        <v>55</v>
      </c>
      <c r="AD68" s="17">
        <f>W80/$W$80</f>
        <v>1</v>
      </c>
      <c r="AE68" s="11">
        <f>W84/$W$84</f>
        <v>1</v>
      </c>
      <c r="AF68" s="17">
        <f>W72/$W$72</f>
        <v>1</v>
      </c>
      <c r="AG68" s="11">
        <f>W76/$W$76</f>
        <v>1</v>
      </c>
      <c r="AH68" s="6"/>
      <c r="AI68" s="6"/>
      <c r="AJ68" s="6"/>
      <c r="AK68" s="6"/>
      <c r="AL68" s="6"/>
      <c r="AM68" s="6"/>
      <c r="AN68" s="6"/>
      <c r="AO68" s="6"/>
      <c r="AP68" s="6"/>
      <c r="AQ68" s="11"/>
    </row>
    <row r="69" spans="1:43" s="7" customFormat="1" x14ac:dyDescent="0.45">
      <c r="A69" s="12"/>
      <c r="B69" s="6"/>
      <c r="C69" s="6"/>
      <c r="D69" s="6"/>
      <c r="E69" s="6"/>
      <c r="F69" s="6"/>
      <c r="G69" s="12">
        <v>1</v>
      </c>
      <c r="H69" s="17">
        <v>6</v>
      </c>
      <c r="I69" s="37"/>
      <c r="J69" s="41"/>
      <c r="K69" s="23" t="s">
        <v>54</v>
      </c>
      <c r="L69" s="23">
        <v>42497343</v>
      </c>
      <c r="M69" s="23">
        <v>1328</v>
      </c>
      <c r="N69" s="23">
        <f t="shared" si="10"/>
        <v>41252209</v>
      </c>
      <c r="O69" s="23"/>
      <c r="P69" s="23" t="s">
        <v>72</v>
      </c>
      <c r="Q69" s="23"/>
      <c r="R69" s="23">
        <v>4.79</v>
      </c>
      <c r="S69" s="23">
        <v>32001.01</v>
      </c>
      <c r="T69" s="23" t="s">
        <v>72</v>
      </c>
      <c r="U69" s="29">
        <f t="shared" si="11"/>
        <v>0.73258965169615964</v>
      </c>
      <c r="V69" s="6">
        <f t="shared" si="12"/>
        <v>1.3650206465307106</v>
      </c>
      <c r="W69" s="6">
        <f t="shared" si="13"/>
        <v>56310117</v>
      </c>
      <c r="X69" s="6"/>
      <c r="Y69" s="6"/>
      <c r="Z69" s="6"/>
      <c r="AA69" s="6"/>
      <c r="AB69" s="6"/>
      <c r="AC69" s="12" t="s">
        <v>54</v>
      </c>
      <c r="AD69" s="17">
        <f>W81/$W$80</f>
        <v>0.58147027318237599</v>
      </c>
      <c r="AE69" s="11">
        <f>W85/$W$84</f>
        <v>0.86056615309145335</v>
      </c>
      <c r="AF69" s="17">
        <f>W73/$W$72</f>
        <v>0.52827070802434906</v>
      </c>
      <c r="AG69" s="11">
        <f>W77/$W$76</f>
        <v>0.85215288677766821</v>
      </c>
      <c r="AH69" s="6"/>
      <c r="AI69" s="6"/>
      <c r="AJ69" s="6"/>
      <c r="AK69" s="6"/>
      <c r="AL69" s="6"/>
      <c r="AM69" s="6"/>
      <c r="AN69" s="6"/>
      <c r="AO69" s="6"/>
      <c r="AP69" s="6"/>
      <c r="AQ69" s="11"/>
    </row>
    <row r="70" spans="1:43" s="7" customFormat="1" x14ac:dyDescent="0.45">
      <c r="A70" s="12"/>
      <c r="B70" s="6"/>
      <c r="C70" s="6"/>
      <c r="D70" s="6"/>
      <c r="E70" s="6"/>
      <c r="F70" s="6"/>
      <c r="G70" s="12">
        <v>1</v>
      </c>
      <c r="H70" s="17">
        <v>7</v>
      </c>
      <c r="I70" s="37"/>
      <c r="J70" s="41"/>
      <c r="K70" s="23" t="s">
        <v>53</v>
      </c>
      <c r="L70" s="23">
        <v>45920678</v>
      </c>
      <c r="M70" s="23">
        <v>1328</v>
      </c>
      <c r="N70" s="23">
        <f t="shared" si="10"/>
        <v>44675544</v>
      </c>
      <c r="O70" s="23"/>
      <c r="P70" s="23" t="s">
        <v>72</v>
      </c>
      <c r="Q70" s="23"/>
      <c r="R70" s="23">
        <v>5.17</v>
      </c>
      <c r="S70" s="23">
        <v>34578.82</v>
      </c>
      <c r="T70" s="23" t="s">
        <v>72</v>
      </c>
      <c r="U70" s="29">
        <f t="shared" si="11"/>
        <v>0.79338396686336132</v>
      </c>
      <c r="V70" s="6">
        <f t="shared" si="12"/>
        <v>1.2604237566754644</v>
      </c>
      <c r="W70" s="6">
        <f t="shared" si="13"/>
        <v>56310117</v>
      </c>
      <c r="X70" s="6"/>
      <c r="Y70" s="6"/>
      <c r="Z70" s="6"/>
      <c r="AA70" s="6"/>
      <c r="AB70" s="6"/>
      <c r="AC70" s="12" t="s">
        <v>53</v>
      </c>
      <c r="AD70" s="17">
        <f>W82/$W$80</f>
        <v>0.28698190007190433</v>
      </c>
      <c r="AE70" s="11">
        <f>W86/$W$84</f>
        <v>0.75175774842392207</v>
      </c>
      <c r="AF70" s="17">
        <f>W74/$W$72</f>
        <v>0.23490933592933513</v>
      </c>
      <c r="AG70" s="11">
        <f>W78/$W$76</f>
        <v>0.64564323969963677</v>
      </c>
      <c r="AH70" s="6"/>
      <c r="AI70" s="6"/>
      <c r="AJ70" s="6"/>
      <c r="AK70" s="6"/>
      <c r="AL70" s="6"/>
      <c r="AM70" s="6"/>
      <c r="AN70" s="6"/>
      <c r="AO70" s="6"/>
      <c r="AP70" s="6"/>
      <c r="AQ70" s="11"/>
    </row>
    <row r="71" spans="1:43" s="7" customFormat="1" x14ac:dyDescent="0.45">
      <c r="A71" s="12"/>
      <c r="B71" s="6"/>
      <c r="C71" s="6"/>
      <c r="D71" s="6"/>
      <c r="E71" s="6"/>
      <c r="F71" s="6"/>
      <c r="G71" s="12">
        <v>1</v>
      </c>
      <c r="H71" s="16">
        <v>8</v>
      </c>
      <c r="I71" s="37"/>
      <c r="J71" s="41"/>
      <c r="K71" s="22" t="s">
        <v>52</v>
      </c>
      <c r="L71" s="22">
        <v>57555251</v>
      </c>
      <c r="M71" s="22">
        <v>1328</v>
      </c>
      <c r="N71" s="22">
        <f t="shared" si="10"/>
        <v>56310117</v>
      </c>
      <c r="O71" s="22"/>
      <c r="P71" s="22" t="s">
        <v>72</v>
      </c>
      <c r="Q71" s="22"/>
      <c r="R71" s="22">
        <v>6.48</v>
      </c>
      <c r="S71" s="22">
        <v>43339.8</v>
      </c>
      <c r="T71" s="22" t="s">
        <v>72</v>
      </c>
      <c r="U71" s="31">
        <f t="shared" si="11"/>
        <v>1</v>
      </c>
      <c r="V71" s="6">
        <f t="shared" si="12"/>
        <v>1</v>
      </c>
      <c r="W71" s="6">
        <f t="shared" si="13"/>
        <v>56310117</v>
      </c>
      <c r="X71" s="6"/>
      <c r="Y71" s="6"/>
      <c r="Z71" s="6"/>
      <c r="AA71" s="6"/>
      <c r="AB71" s="6"/>
      <c r="AC71" s="10" t="s">
        <v>52</v>
      </c>
      <c r="AD71" s="16">
        <f>W83/$W$80</f>
        <v>0.22313958264941372</v>
      </c>
      <c r="AE71" s="8">
        <f>W87/$W$84</f>
        <v>0.83854239474257186</v>
      </c>
      <c r="AF71" s="16">
        <f>W75/$W$72</f>
        <v>0.13886383594326585</v>
      </c>
      <c r="AG71" s="8">
        <f>W79/$W$76</f>
        <v>0.74736262994709945</v>
      </c>
      <c r="AH71" s="6"/>
      <c r="AI71" s="6"/>
      <c r="AJ71" s="6"/>
      <c r="AK71" s="6"/>
      <c r="AL71" s="6"/>
      <c r="AM71" s="6"/>
      <c r="AN71" s="6"/>
      <c r="AO71" s="6"/>
      <c r="AP71" s="6"/>
      <c r="AQ71" s="11"/>
    </row>
    <row r="72" spans="1:43" s="7" customFormat="1" x14ac:dyDescent="0.45">
      <c r="A72" s="12"/>
      <c r="B72" s="6"/>
      <c r="C72" s="6"/>
      <c r="D72" s="6"/>
      <c r="E72" s="6"/>
      <c r="F72" s="6"/>
      <c r="G72" s="12">
        <v>1</v>
      </c>
      <c r="H72" s="18">
        <v>9</v>
      </c>
      <c r="I72" s="42" t="s">
        <v>56</v>
      </c>
      <c r="J72" s="43" t="s">
        <v>1</v>
      </c>
      <c r="K72" s="25" t="s">
        <v>55</v>
      </c>
      <c r="L72" s="25">
        <v>22405699</v>
      </c>
      <c r="M72" s="25">
        <v>1328</v>
      </c>
      <c r="N72" s="25">
        <f t="shared" si="10"/>
        <v>21160565</v>
      </c>
      <c r="O72" s="25"/>
      <c r="P72" s="25" t="s">
        <v>72</v>
      </c>
      <c r="Q72" s="25"/>
      <c r="R72" s="25">
        <v>2.52</v>
      </c>
      <c r="S72" s="25">
        <v>16871.759999999998</v>
      </c>
      <c r="T72" s="25" t="s">
        <v>72</v>
      </c>
      <c r="U72" s="30" t="s">
        <v>72</v>
      </c>
      <c r="V72" s="6">
        <v>1.58267485885878</v>
      </c>
      <c r="W72" s="6">
        <f t="shared" si="13"/>
        <v>33490294.224747039</v>
      </c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11"/>
    </row>
    <row r="73" spans="1:43" s="7" customFormat="1" x14ac:dyDescent="0.45">
      <c r="A73" s="12"/>
      <c r="B73" s="6"/>
      <c r="C73" s="6"/>
      <c r="D73" s="6"/>
      <c r="E73" s="6"/>
      <c r="F73" s="6"/>
      <c r="G73" s="12">
        <v>1</v>
      </c>
      <c r="H73" s="17">
        <v>10</v>
      </c>
      <c r="I73" s="42"/>
      <c r="J73" s="43"/>
      <c r="K73" s="25" t="s">
        <v>54</v>
      </c>
      <c r="L73" s="25">
        <v>12997849</v>
      </c>
      <c r="M73" s="25">
        <v>1328</v>
      </c>
      <c r="N73" s="25">
        <f t="shared" si="10"/>
        <v>11752715</v>
      </c>
      <c r="O73" s="25"/>
      <c r="P73" s="25" t="s">
        <v>72</v>
      </c>
      <c r="Q73" s="25"/>
      <c r="R73" s="25">
        <v>1.46</v>
      </c>
      <c r="S73" s="25">
        <v>9787.5400000000009</v>
      </c>
      <c r="T73" s="25" t="s">
        <v>72</v>
      </c>
      <c r="U73" s="30" t="s">
        <v>72</v>
      </c>
      <c r="V73" s="6">
        <v>1.50534931222708</v>
      </c>
      <c r="W73" s="6">
        <f t="shared" si="13"/>
        <v>17691941.442050885</v>
      </c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11"/>
    </row>
    <row r="74" spans="1:43" s="7" customFormat="1" x14ac:dyDescent="0.45">
      <c r="A74" s="12"/>
      <c r="B74" s="6"/>
      <c r="C74" s="6"/>
      <c r="D74" s="6"/>
      <c r="E74" s="6"/>
      <c r="F74" s="6"/>
      <c r="G74" s="12">
        <v>1</v>
      </c>
      <c r="H74" s="17">
        <v>11</v>
      </c>
      <c r="I74" s="42"/>
      <c r="J74" s="43"/>
      <c r="K74" s="25" t="s">
        <v>53</v>
      </c>
      <c r="L74" s="25">
        <v>6825271</v>
      </c>
      <c r="M74" s="25">
        <v>1328</v>
      </c>
      <c r="N74" s="25">
        <f t="shared" si="10"/>
        <v>5580137</v>
      </c>
      <c r="O74" s="25"/>
      <c r="P74" s="25" t="s">
        <v>72</v>
      </c>
      <c r="Q74" s="25"/>
      <c r="R74" s="25">
        <v>0.77</v>
      </c>
      <c r="S74" s="25">
        <v>5139.51</v>
      </c>
      <c r="T74" s="25" t="s">
        <v>72</v>
      </c>
      <c r="U74" s="30" t="s">
        <v>72</v>
      </c>
      <c r="V74" s="6">
        <v>1.40985477174008</v>
      </c>
      <c r="W74" s="6">
        <f t="shared" si="13"/>
        <v>7867182.7764133746</v>
      </c>
      <c r="X74" s="6"/>
      <c r="Y74" s="6"/>
      <c r="Z74" s="6"/>
      <c r="AA74" s="6"/>
      <c r="AB74" s="6"/>
      <c r="AC74" s="37" t="s">
        <v>77</v>
      </c>
      <c r="AD74" s="37"/>
      <c r="AE74" s="37"/>
      <c r="AF74" s="37"/>
      <c r="AG74" s="37"/>
      <c r="AH74" s="6"/>
      <c r="AI74" s="6"/>
      <c r="AJ74" s="6"/>
      <c r="AK74" s="6"/>
      <c r="AL74" s="6"/>
      <c r="AM74" s="6"/>
      <c r="AN74" s="6"/>
      <c r="AO74" s="6"/>
      <c r="AP74" s="6"/>
      <c r="AQ74" s="11"/>
    </row>
    <row r="75" spans="1:43" s="7" customFormat="1" x14ac:dyDescent="0.45">
      <c r="A75" s="12"/>
      <c r="B75" s="6"/>
      <c r="C75" s="6"/>
      <c r="D75" s="6"/>
      <c r="E75" s="6"/>
      <c r="F75" s="6"/>
      <c r="G75" s="12">
        <v>1</v>
      </c>
      <c r="H75" s="17">
        <v>12</v>
      </c>
      <c r="I75" s="42"/>
      <c r="J75" s="43"/>
      <c r="K75" s="25" t="s">
        <v>52</v>
      </c>
      <c r="L75" s="25">
        <v>4748995</v>
      </c>
      <c r="M75" s="25">
        <v>1328</v>
      </c>
      <c r="N75" s="25">
        <f t="shared" si="10"/>
        <v>3503861</v>
      </c>
      <c r="O75" s="25"/>
      <c r="P75" s="25" t="s">
        <v>72</v>
      </c>
      <c r="Q75" s="25"/>
      <c r="R75" s="25">
        <v>0.54</v>
      </c>
      <c r="S75" s="25">
        <v>3576.05</v>
      </c>
      <c r="T75" s="25" t="s">
        <v>72</v>
      </c>
      <c r="U75" s="30" t="s">
        <v>72</v>
      </c>
      <c r="V75" s="6">
        <v>1.3272760314741301</v>
      </c>
      <c r="W75" s="6">
        <f t="shared" si="13"/>
        <v>4650590.7229169765</v>
      </c>
      <c r="X75" s="6"/>
      <c r="Y75" s="6"/>
      <c r="Z75" s="6"/>
      <c r="AA75" s="6"/>
      <c r="AB75" s="6"/>
      <c r="AC75" s="12"/>
      <c r="AD75" s="39" t="s">
        <v>57</v>
      </c>
      <c r="AE75" s="39"/>
      <c r="AF75" s="39" t="s">
        <v>56</v>
      </c>
      <c r="AG75" s="39"/>
      <c r="AH75" s="6"/>
      <c r="AI75" s="6"/>
      <c r="AJ75" s="6"/>
      <c r="AK75" s="6"/>
      <c r="AL75" s="6"/>
      <c r="AM75" s="6"/>
      <c r="AN75" s="6"/>
      <c r="AO75" s="6"/>
      <c r="AP75" s="6"/>
      <c r="AQ75" s="11"/>
    </row>
    <row r="76" spans="1:43" s="7" customFormat="1" x14ac:dyDescent="0.45">
      <c r="A76" s="12"/>
      <c r="B76" s="6"/>
      <c r="C76" s="6"/>
      <c r="D76" s="6"/>
      <c r="E76" s="6"/>
      <c r="F76" s="6"/>
      <c r="G76" s="12">
        <v>1</v>
      </c>
      <c r="H76" s="17">
        <v>13</v>
      </c>
      <c r="I76" s="42"/>
      <c r="J76" s="44" t="s">
        <v>51</v>
      </c>
      <c r="K76" s="23" t="s">
        <v>55</v>
      </c>
      <c r="L76" s="23">
        <v>17021516</v>
      </c>
      <c r="M76" s="23">
        <v>1328</v>
      </c>
      <c r="N76" s="23">
        <f t="shared" si="10"/>
        <v>15776382</v>
      </c>
      <c r="O76" s="23"/>
      <c r="P76" s="23" t="s">
        <v>72</v>
      </c>
      <c r="Q76" s="23"/>
      <c r="R76" s="23">
        <v>1.92</v>
      </c>
      <c r="S76" s="23">
        <v>12817.41</v>
      </c>
      <c r="T76" s="23" t="s">
        <v>72</v>
      </c>
      <c r="U76" s="29" t="s">
        <v>72</v>
      </c>
      <c r="V76" s="6">
        <v>1.24892932977681</v>
      </c>
      <c r="W76" s="6">
        <f t="shared" si="13"/>
        <v>19703586.197562929</v>
      </c>
      <c r="X76" s="6"/>
      <c r="Y76" s="6"/>
      <c r="Z76" s="6"/>
      <c r="AA76" s="6"/>
      <c r="AB76" s="6"/>
      <c r="AC76" s="12" t="s">
        <v>76</v>
      </c>
      <c r="AD76" s="12" t="s">
        <v>1</v>
      </c>
      <c r="AE76" s="11" t="s">
        <v>26</v>
      </c>
      <c r="AF76" s="6" t="s">
        <v>1</v>
      </c>
      <c r="AG76" s="11" t="s">
        <v>26</v>
      </c>
      <c r="AH76" s="6"/>
      <c r="AI76" s="6"/>
      <c r="AJ76" s="6"/>
      <c r="AK76" s="6"/>
      <c r="AL76" s="6"/>
      <c r="AM76" s="6"/>
      <c r="AN76" s="6"/>
      <c r="AO76" s="6"/>
      <c r="AP76" s="6"/>
      <c r="AQ76" s="11"/>
    </row>
    <row r="77" spans="1:43" s="7" customFormat="1" x14ac:dyDescent="0.45">
      <c r="A77" s="12"/>
      <c r="B77" s="6"/>
      <c r="C77" s="6"/>
      <c r="D77" s="6"/>
      <c r="E77" s="6"/>
      <c r="F77" s="6"/>
      <c r="G77" s="12">
        <v>1</v>
      </c>
      <c r="H77" s="17">
        <v>14</v>
      </c>
      <c r="I77" s="42"/>
      <c r="J77" s="44"/>
      <c r="K77" s="23" t="s">
        <v>54</v>
      </c>
      <c r="L77" s="23">
        <v>13545657</v>
      </c>
      <c r="M77" s="23">
        <v>1328</v>
      </c>
      <c r="N77" s="23">
        <f t="shared" si="10"/>
        <v>12300523</v>
      </c>
      <c r="O77" s="23"/>
      <c r="P77" s="23" t="s">
        <v>72</v>
      </c>
      <c r="Q77" s="23"/>
      <c r="R77" s="23">
        <v>1.53</v>
      </c>
      <c r="S77" s="23">
        <v>10200.040000000001</v>
      </c>
      <c r="T77" s="23" t="s">
        <v>72</v>
      </c>
      <c r="U77" s="29" t="s">
        <v>72</v>
      </c>
      <c r="V77" s="6">
        <v>1.36502064653071</v>
      </c>
      <c r="W77" s="6">
        <f t="shared" si="13"/>
        <v>16790467.858125869</v>
      </c>
      <c r="X77" s="6"/>
      <c r="Y77" s="6"/>
      <c r="Z77" s="6"/>
      <c r="AA77" s="6"/>
      <c r="AB77" s="6"/>
      <c r="AC77" s="12">
        <v>0</v>
      </c>
      <c r="AD77" s="12">
        <v>1</v>
      </c>
      <c r="AE77" s="11">
        <v>1</v>
      </c>
      <c r="AF77" s="6">
        <v>1</v>
      </c>
      <c r="AG77" s="11">
        <v>1</v>
      </c>
      <c r="AH77" s="6"/>
      <c r="AI77" s="6"/>
      <c r="AJ77" s="6"/>
      <c r="AK77" s="6"/>
      <c r="AL77" s="6"/>
      <c r="AM77" s="6"/>
      <c r="AN77" s="6"/>
      <c r="AO77" s="6"/>
      <c r="AP77" s="6"/>
      <c r="AQ77" s="11"/>
    </row>
    <row r="78" spans="1:43" s="7" customFormat="1" x14ac:dyDescent="0.45">
      <c r="A78" s="12"/>
      <c r="B78" s="6"/>
      <c r="C78" s="6"/>
      <c r="D78" s="6"/>
      <c r="E78" s="6"/>
      <c r="F78" s="6"/>
      <c r="G78" s="12">
        <v>1</v>
      </c>
      <c r="H78" s="17">
        <v>15</v>
      </c>
      <c r="I78" s="42"/>
      <c r="J78" s="44"/>
      <c r="K78" s="23" t="s">
        <v>53</v>
      </c>
      <c r="L78" s="23">
        <v>11338158</v>
      </c>
      <c r="M78" s="23">
        <v>1328</v>
      </c>
      <c r="N78" s="23">
        <f t="shared" si="10"/>
        <v>10093024</v>
      </c>
      <c r="O78" s="23"/>
      <c r="P78" s="23" t="s">
        <v>72</v>
      </c>
      <c r="Q78" s="23"/>
      <c r="R78" s="23">
        <v>1.28</v>
      </c>
      <c r="S78" s="23">
        <v>8537.77</v>
      </c>
      <c r="T78" s="23" t="s">
        <v>72</v>
      </c>
      <c r="U78" s="29" t="s">
        <v>72</v>
      </c>
      <c r="V78" s="6">
        <v>1.2604237566754599</v>
      </c>
      <c r="W78" s="6">
        <f t="shared" si="13"/>
        <v>12721487.226295577</v>
      </c>
      <c r="X78" s="6"/>
      <c r="Y78" s="6"/>
      <c r="Z78" s="6"/>
      <c r="AA78" s="6"/>
      <c r="AB78" s="6"/>
      <c r="AC78" s="12">
        <v>15</v>
      </c>
      <c r="AD78" s="12">
        <v>0.58147027318237898</v>
      </c>
      <c r="AE78" s="11">
        <v>0.86056615309145501</v>
      </c>
      <c r="AF78" s="6">
        <v>0.52827070802435205</v>
      </c>
      <c r="AG78" s="11">
        <v>0.85215288677766898</v>
      </c>
      <c r="AH78" s="6"/>
      <c r="AI78" s="6"/>
      <c r="AJ78" s="6"/>
      <c r="AK78" s="6"/>
      <c r="AL78" s="6"/>
      <c r="AM78" s="6"/>
      <c r="AN78" s="6"/>
      <c r="AO78" s="6"/>
      <c r="AP78" s="6"/>
      <c r="AQ78" s="11"/>
    </row>
    <row r="79" spans="1:43" s="7" customFormat="1" x14ac:dyDescent="0.45">
      <c r="A79" s="12"/>
      <c r="B79" s="6"/>
      <c r="C79" s="6"/>
      <c r="D79" s="6"/>
      <c r="E79" s="6"/>
      <c r="F79" s="6"/>
      <c r="G79" s="12">
        <v>1</v>
      </c>
      <c r="H79" s="16">
        <v>16</v>
      </c>
      <c r="I79" s="42"/>
      <c r="J79" s="44"/>
      <c r="K79" s="23" t="s">
        <v>52</v>
      </c>
      <c r="L79" s="23">
        <v>15970858</v>
      </c>
      <c r="M79" s="23">
        <v>1328</v>
      </c>
      <c r="N79" s="23">
        <f t="shared" si="10"/>
        <v>14725724</v>
      </c>
      <c r="O79" s="23"/>
      <c r="P79" s="23" t="s">
        <v>72</v>
      </c>
      <c r="Q79" s="23"/>
      <c r="R79" s="23">
        <v>1.8</v>
      </c>
      <c r="S79" s="23">
        <v>12026.25</v>
      </c>
      <c r="T79" s="23" t="s">
        <v>72</v>
      </c>
      <c r="U79" s="29" t="s">
        <v>72</v>
      </c>
      <c r="V79" s="6">
        <v>1</v>
      </c>
      <c r="W79" s="6">
        <f t="shared" si="13"/>
        <v>14725724</v>
      </c>
      <c r="X79" s="6"/>
      <c r="Y79" s="6"/>
      <c r="Z79" s="6"/>
      <c r="AA79" s="6"/>
      <c r="AB79" s="6"/>
      <c r="AC79" s="12">
        <v>30</v>
      </c>
      <c r="AD79" s="12">
        <v>0.28698190007190499</v>
      </c>
      <c r="AE79" s="11">
        <v>0.75175774842392595</v>
      </c>
      <c r="AF79" s="6">
        <v>0.23490933592933499</v>
      </c>
      <c r="AG79" s="11">
        <v>0.64564323969963999</v>
      </c>
      <c r="AH79" s="6"/>
      <c r="AI79" s="6"/>
      <c r="AJ79" s="6"/>
      <c r="AK79" s="6"/>
      <c r="AL79" s="6"/>
      <c r="AM79" s="6"/>
      <c r="AN79" s="6"/>
      <c r="AO79" s="6"/>
      <c r="AP79" s="6"/>
      <c r="AQ79" s="11"/>
    </row>
    <row r="80" spans="1:43" s="7" customFormat="1" x14ac:dyDescent="0.45">
      <c r="A80" s="12"/>
      <c r="B80" s="6"/>
      <c r="C80" s="6"/>
      <c r="D80" s="6"/>
      <c r="E80" s="6"/>
      <c r="F80" s="6"/>
      <c r="G80" s="12">
        <v>1</v>
      </c>
      <c r="H80" s="17">
        <v>17</v>
      </c>
      <c r="I80" s="37" t="s">
        <v>57</v>
      </c>
      <c r="J80" s="38" t="s">
        <v>1</v>
      </c>
      <c r="K80" s="26" t="s">
        <v>55</v>
      </c>
      <c r="L80" s="26">
        <v>11822075</v>
      </c>
      <c r="M80" s="26">
        <v>1328</v>
      </c>
      <c r="N80" s="26">
        <f t="shared" si="10"/>
        <v>10576941</v>
      </c>
      <c r="O80" s="26"/>
      <c r="P80" s="26" t="s">
        <v>72</v>
      </c>
      <c r="Q80" s="26"/>
      <c r="R80" s="26">
        <v>1.33</v>
      </c>
      <c r="S80" s="26">
        <v>8902.16</v>
      </c>
      <c r="T80" s="26" t="s">
        <v>72</v>
      </c>
      <c r="U80" s="32" t="s">
        <v>72</v>
      </c>
      <c r="V80" s="6">
        <v>1.58267485885878</v>
      </c>
      <c r="W80" s="6">
        <f t="shared" si="13"/>
        <v>16739858.604332643</v>
      </c>
      <c r="X80" s="6"/>
      <c r="Y80" s="6"/>
      <c r="Z80" s="6"/>
      <c r="AA80" s="6"/>
      <c r="AB80" s="6"/>
      <c r="AC80" s="10">
        <v>120</v>
      </c>
      <c r="AD80" s="10">
        <v>0.223139582649413</v>
      </c>
      <c r="AE80" s="8">
        <v>0.83854239474257297</v>
      </c>
      <c r="AF80" s="9">
        <v>0.13886383594326601</v>
      </c>
      <c r="AG80" s="8">
        <v>0.74736262994710001</v>
      </c>
      <c r="AH80" s="6"/>
      <c r="AI80" s="6"/>
      <c r="AJ80" s="6"/>
      <c r="AK80" s="6"/>
      <c r="AL80" s="6"/>
      <c r="AM80" s="6"/>
      <c r="AN80" s="6"/>
      <c r="AO80" s="6"/>
      <c r="AP80" s="6"/>
      <c r="AQ80" s="11"/>
    </row>
    <row r="81" spans="1:43" s="7" customFormat="1" x14ac:dyDescent="0.45">
      <c r="A81" s="12"/>
      <c r="B81" s="6"/>
      <c r="C81" s="6"/>
      <c r="D81" s="6"/>
      <c r="E81" s="6"/>
      <c r="F81" s="6"/>
      <c r="G81" s="12">
        <v>1</v>
      </c>
      <c r="H81" s="17">
        <v>18</v>
      </c>
      <c r="I81" s="37"/>
      <c r="J81" s="38"/>
      <c r="K81" s="25" t="s">
        <v>54</v>
      </c>
      <c r="L81" s="25">
        <v>7711228</v>
      </c>
      <c r="M81" s="25">
        <v>1328</v>
      </c>
      <c r="N81" s="25">
        <f t="shared" si="10"/>
        <v>6466094</v>
      </c>
      <c r="O81" s="25"/>
      <c r="P81" s="25" t="s">
        <v>72</v>
      </c>
      <c r="Q81" s="25"/>
      <c r="R81" s="25">
        <v>0.87</v>
      </c>
      <c r="S81" s="25">
        <v>5806.65</v>
      </c>
      <c r="T81" s="25" t="s">
        <v>72</v>
      </c>
      <c r="U81" s="30" t="s">
        <v>72</v>
      </c>
      <c r="V81" s="6">
        <v>1.50534931222708</v>
      </c>
      <c r="W81" s="6">
        <f t="shared" si="13"/>
        <v>9733730.1556956489</v>
      </c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11"/>
    </row>
    <row r="82" spans="1:43" s="7" customFormat="1" x14ac:dyDescent="0.45">
      <c r="A82" s="12"/>
      <c r="B82" s="6"/>
      <c r="C82" s="6"/>
      <c r="D82" s="6"/>
      <c r="E82" s="6"/>
      <c r="F82" s="6"/>
      <c r="G82" s="12">
        <v>1</v>
      </c>
      <c r="H82" s="17">
        <v>19</v>
      </c>
      <c r="I82" s="37"/>
      <c r="J82" s="38"/>
      <c r="K82" s="25" t="s">
        <v>53</v>
      </c>
      <c r="L82" s="25">
        <v>4652603</v>
      </c>
      <c r="M82" s="25">
        <v>1328</v>
      </c>
      <c r="N82" s="25">
        <f t="shared" si="10"/>
        <v>3407469</v>
      </c>
      <c r="O82" s="25"/>
      <c r="P82" s="25" t="s">
        <v>72</v>
      </c>
      <c r="Q82" s="25"/>
      <c r="R82" s="25">
        <v>0.52</v>
      </c>
      <c r="S82" s="25">
        <v>3503.47</v>
      </c>
      <c r="T82" s="25" t="s">
        <v>72</v>
      </c>
      <c r="U82" s="30" t="s">
        <v>72</v>
      </c>
      <c r="V82" s="6">
        <v>1.40985477174008</v>
      </c>
      <c r="W82" s="6">
        <f t="shared" si="13"/>
        <v>4804036.4292063983</v>
      </c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11"/>
    </row>
    <row r="83" spans="1:43" s="7" customFormat="1" x14ac:dyDescent="0.45">
      <c r="A83" s="12"/>
      <c r="B83" s="6"/>
      <c r="C83" s="6"/>
      <c r="D83" s="6"/>
      <c r="E83" s="6"/>
      <c r="F83" s="6"/>
      <c r="G83" s="12">
        <v>1</v>
      </c>
      <c r="H83" s="17">
        <v>20</v>
      </c>
      <c r="I83" s="37"/>
      <c r="J83" s="38"/>
      <c r="K83" s="25" t="s">
        <v>52</v>
      </c>
      <c r="L83" s="25">
        <v>4059413</v>
      </c>
      <c r="M83" s="25">
        <v>1328</v>
      </c>
      <c r="N83" s="25">
        <f t="shared" si="10"/>
        <v>2814279</v>
      </c>
      <c r="O83" s="25"/>
      <c r="P83" s="25" t="s">
        <v>72</v>
      </c>
      <c r="Q83" s="25"/>
      <c r="R83" s="25">
        <v>0.46</v>
      </c>
      <c r="S83" s="25">
        <v>3056.79</v>
      </c>
      <c r="T83" s="25" t="s">
        <v>72</v>
      </c>
      <c r="U83" s="30" t="s">
        <v>72</v>
      </c>
      <c r="V83" s="6">
        <v>1.3272760314741301</v>
      </c>
      <c r="W83" s="6">
        <f t="shared" si="13"/>
        <v>3735325.0625809832</v>
      </c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11"/>
    </row>
    <row r="84" spans="1:43" s="7" customFormat="1" x14ac:dyDescent="0.45">
      <c r="A84" s="12"/>
      <c r="B84" s="6"/>
      <c r="C84" s="6"/>
      <c r="D84" s="6"/>
      <c r="E84" s="6"/>
      <c r="F84" s="6"/>
      <c r="G84" s="12">
        <v>1</v>
      </c>
      <c r="H84" s="17">
        <v>21</v>
      </c>
      <c r="I84" s="37"/>
      <c r="J84" s="41" t="s">
        <v>51</v>
      </c>
      <c r="K84" s="23" t="s">
        <v>55</v>
      </c>
      <c r="L84" s="23">
        <v>10692452</v>
      </c>
      <c r="M84" s="23">
        <v>1328</v>
      </c>
      <c r="N84" s="23">
        <f t="shared" si="10"/>
        <v>9447318</v>
      </c>
      <c r="O84" s="23"/>
      <c r="P84" s="23" t="s">
        <v>72</v>
      </c>
      <c r="Q84" s="23"/>
      <c r="R84" s="23">
        <v>1.2</v>
      </c>
      <c r="S84" s="23">
        <v>8051.55</v>
      </c>
      <c r="T84" s="23" t="s">
        <v>72</v>
      </c>
      <c r="U84" s="29" t="s">
        <v>72</v>
      </c>
      <c r="V84" s="6">
        <v>1.24892932977681</v>
      </c>
      <c r="W84" s="6">
        <f t="shared" si="13"/>
        <v>11799032.537928393</v>
      </c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11"/>
    </row>
    <row r="85" spans="1:43" s="7" customFormat="1" x14ac:dyDescent="0.45">
      <c r="A85" s="12"/>
      <c r="B85" s="6"/>
      <c r="C85" s="6"/>
      <c r="D85" s="6"/>
      <c r="E85" s="6"/>
      <c r="F85" s="6"/>
      <c r="G85" s="12">
        <v>1</v>
      </c>
      <c r="H85" s="17">
        <v>22</v>
      </c>
      <c r="I85" s="37"/>
      <c r="J85" s="41"/>
      <c r="K85" s="23" t="s">
        <v>54</v>
      </c>
      <c r="L85" s="23">
        <v>8683738</v>
      </c>
      <c r="M85" s="23">
        <v>1328</v>
      </c>
      <c r="N85" s="23">
        <f t="shared" si="10"/>
        <v>7438604</v>
      </c>
      <c r="O85" s="23"/>
      <c r="P85" s="23" t="s">
        <v>72</v>
      </c>
      <c r="Q85" s="23"/>
      <c r="R85" s="23">
        <v>0.98</v>
      </c>
      <c r="S85" s="23">
        <v>6538.96</v>
      </c>
      <c r="T85" s="23" t="s">
        <v>72</v>
      </c>
      <c r="U85" s="29" t="s">
        <v>72</v>
      </c>
      <c r="V85" s="6">
        <v>1.36502064653071</v>
      </c>
      <c r="W85" s="6">
        <f t="shared" si="13"/>
        <v>10153848.041365925</v>
      </c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11"/>
    </row>
    <row r="86" spans="1:43" s="7" customFormat="1" x14ac:dyDescent="0.45">
      <c r="A86" s="12"/>
      <c r="B86" s="6"/>
      <c r="C86" s="6"/>
      <c r="D86" s="6"/>
      <c r="E86" s="6"/>
      <c r="F86" s="6"/>
      <c r="G86" s="12">
        <v>1</v>
      </c>
      <c r="H86" s="17">
        <v>23</v>
      </c>
      <c r="I86" s="37"/>
      <c r="J86" s="41"/>
      <c r="K86" s="23" t="s">
        <v>53</v>
      </c>
      <c r="L86" s="23">
        <v>8282461</v>
      </c>
      <c r="M86" s="23">
        <v>1328</v>
      </c>
      <c r="N86" s="23">
        <f t="shared" si="10"/>
        <v>7037327</v>
      </c>
      <c r="O86" s="23"/>
      <c r="P86" s="23" t="s">
        <v>72</v>
      </c>
      <c r="Q86" s="23"/>
      <c r="R86" s="23">
        <v>0.93</v>
      </c>
      <c r="S86" s="23">
        <v>6236.79</v>
      </c>
      <c r="T86" s="23" t="s">
        <v>72</v>
      </c>
      <c r="U86" s="29" t="s">
        <v>72</v>
      </c>
      <c r="V86" s="6">
        <v>1.2604237566754599</v>
      </c>
      <c r="W86" s="6">
        <f t="shared" si="13"/>
        <v>8870014.1342936438</v>
      </c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11"/>
    </row>
    <row r="87" spans="1:43" s="7" customFormat="1" x14ac:dyDescent="0.45">
      <c r="A87" s="12"/>
      <c r="B87" s="6"/>
      <c r="C87" s="6"/>
      <c r="D87" s="6"/>
      <c r="E87" s="6"/>
      <c r="F87" s="6"/>
      <c r="G87" s="12">
        <v>1</v>
      </c>
      <c r="H87" s="17">
        <v>24</v>
      </c>
      <c r="I87" s="37"/>
      <c r="J87" s="41"/>
      <c r="K87" s="22" t="s">
        <v>52</v>
      </c>
      <c r="L87" s="22">
        <v>11139123</v>
      </c>
      <c r="M87" s="22">
        <v>1328</v>
      </c>
      <c r="N87" s="22">
        <f t="shared" si="10"/>
        <v>9893989</v>
      </c>
      <c r="O87" s="22"/>
      <c r="P87" s="22" t="s">
        <v>72</v>
      </c>
      <c r="Q87" s="22"/>
      <c r="R87" s="22">
        <v>1.25</v>
      </c>
      <c r="S87" s="22">
        <v>8387.89</v>
      </c>
      <c r="T87" s="22" t="s">
        <v>72</v>
      </c>
      <c r="U87" s="31" t="s">
        <v>72</v>
      </c>
      <c r="V87" s="6">
        <v>1</v>
      </c>
      <c r="W87" s="6">
        <f t="shared" si="13"/>
        <v>9893989</v>
      </c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11"/>
    </row>
    <row r="88" spans="1:43" s="7" customFormat="1" x14ac:dyDescent="0.45">
      <c r="A88" s="12"/>
      <c r="B88" s="6"/>
      <c r="C88" s="6"/>
      <c r="D88" s="6"/>
      <c r="E88" s="6"/>
      <c r="F88" s="6"/>
      <c r="G88" s="12">
        <v>1</v>
      </c>
      <c r="H88" s="18">
        <v>25</v>
      </c>
      <c r="I88" s="42" t="s">
        <v>75</v>
      </c>
      <c r="J88" s="43" t="s">
        <v>1</v>
      </c>
      <c r="K88" s="25" t="s">
        <v>55</v>
      </c>
      <c r="L88" s="25">
        <v>22507873</v>
      </c>
      <c r="M88" s="25">
        <v>1328</v>
      </c>
      <c r="N88" s="25">
        <f t="shared" si="10"/>
        <v>21262739</v>
      </c>
      <c r="O88" s="25"/>
      <c r="P88" s="25" t="s">
        <v>72</v>
      </c>
      <c r="Q88" s="25"/>
      <c r="R88" s="25">
        <v>2.54</v>
      </c>
      <c r="S88" s="25">
        <v>16948.7</v>
      </c>
      <c r="T88" s="25" t="s">
        <v>72</v>
      </c>
      <c r="U88" s="30" t="s">
        <v>72</v>
      </c>
      <c r="V88" s="6">
        <v>1.58267485885878</v>
      </c>
      <c r="W88" s="6">
        <f t="shared" si="13"/>
        <v>33652002.445776075</v>
      </c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11"/>
    </row>
    <row r="89" spans="1:43" s="7" customFormat="1" x14ac:dyDescent="0.45">
      <c r="A89" s="12"/>
      <c r="B89" s="6"/>
      <c r="C89" s="6"/>
      <c r="D89" s="6"/>
      <c r="E89" s="6"/>
      <c r="F89" s="6"/>
      <c r="G89" s="12">
        <v>1</v>
      </c>
      <c r="H89" s="17">
        <v>26</v>
      </c>
      <c r="I89" s="42"/>
      <c r="J89" s="43"/>
      <c r="K89" s="25" t="s">
        <v>54</v>
      </c>
      <c r="L89" s="25">
        <v>22481597</v>
      </c>
      <c r="M89" s="25">
        <v>1328</v>
      </c>
      <c r="N89" s="25">
        <f t="shared" si="10"/>
        <v>21236463</v>
      </c>
      <c r="O89" s="25"/>
      <c r="P89" s="25" t="s">
        <v>72</v>
      </c>
      <c r="Q89" s="25"/>
      <c r="R89" s="25">
        <v>2.5299999999999998</v>
      </c>
      <c r="S89" s="25">
        <v>16928.91</v>
      </c>
      <c r="T89" s="25" t="s">
        <v>72</v>
      </c>
      <c r="U89" s="30" t="s">
        <v>72</v>
      </c>
      <c r="V89" s="6">
        <v>1.50534931222708</v>
      </c>
      <c r="W89" s="6">
        <f t="shared" si="13"/>
        <v>31968294.971185833</v>
      </c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11"/>
    </row>
    <row r="90" spans="1:43" s="7" customFormat="1" x14ac:dyDescent="0.45">
      <c r="A90" s="12"/>
      <c r="B90" s="6"/>
      <c r="C90" s="6"/>
      <c r="D90" s="6"/>
      <c r="E90" s="6"/>
      <c r="F90" s="6"/>
      <c r="G90" s="12">
        <v>1</v>
      </c>
      <c r="H90" s="17">
        <v>27</v>
      </c>
      <c r="I90" s="42"/>
      <c r="J90" s="43"/>
      <c r="K90" s="25" t="s">
        <v>53</v>
      </c>
      <c r="L90" s="25">
        <v>24920921</v>
      </c>
      <c r="M90" s="25">
        <v>1328</v>
      </c>
      <c r="N90" s="25">
        <f t="shared" si="10"/>
        <v>23675787</v>
      </c>
      <c r="O90" s="25"/>
      <c r="P90" s="25" t="s">
        <v>72</v>
      </c>
      <c r="Q90" s="25"/>
      <c r="R90" s="25">
        <v>2.81</v>
      </c>
      <c r="S90" s="25">
        <v>18765.75</v>
      </c>
      <c r="T90" s="25" t="s">
        <v>72</v>
      </c>
      <c r="U90" s="30" t="s">
        <v>72</v>
      </c>
      <c r="V90" s="6">
        <v>1.40985477174008</v>
      </c>
      <c r="W90" s="6">
        <f t="shared" si="13"/>
        <v>33379421.276651755</v>
      </c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11"/>
    </row>
    <row r="91" spans="1:43" s="7" customFormat="1" x14ac:dyDescent="0.45">
      <c r="A91" s="12"/>
      <c r="B91" s="6"/>
      <c r="C91" s="6"/>
      <c r="D91" s="6"/>
      <c r="E91" s="6"/>
      <c r="F91" s="6"/>
      <c r="G91" s="12">
        <v>1</v>
      </c>
      <c r="H91" s="17">
        <v>28</v>
      </c>
      <c r="I91" s="42"/>
      <c r="J91" s="43"/>
      <c r="K91" s="25" t="s">
        <v>52</v>
      </c>
      <c r="L91" s="25">
        <v>24119938</v>
      </c>
      <c r="M91" s="25">
        <v>1328</v>
      </c>
      <c r="N91" s="25">
        <f t="shared" si="10"/>
        <v>22874804</v>
      </c>
      <c r="O91" s="25"/>
      <c r="P91" s="25" t="s">
        <v>72</v>
      </c>
      <c r="Q91" s="25"/>
      <c r="R91" s="25">
        <v>2.72</v>
      </c>
      <c r="S91" s="25">
        <v>18162.599999999999</v>
      </c>
      <c r="T91" s="25" t="s">
        <v>72</v>
      </c>
      <c r="U91" s="30" t="s">
        <v>72</v>
      </c>
      <c r="V91" s="6">
        <v>1.3272760314741301</v>
      </c>
      <c r="W91" s="6">
        <f t="shared" si="13"/>
        <v>30361179.073868558</v>
      </c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11"/>
    </row>
    <row r="92" spans="1:43" s="7" customFormat="1" x14ac:dyDescent="0.45">
      <c r="A92" s="12"/>
      <c r="B92" s="6"/>
      <c r="C92" s="6"/>
      <c r="D92" s="6"/>
      <c r="E92" s="6"/>
      <c r="F92" s="6"/>
      <c r="G92" s="12">
        <v>1</v>
      </c>
      <c r="H92" s="17">
        <v>29</v>
      </c>
      <c r="I92" s="42"/>
      <c r="J92" s="44" t="s">
        <v>51</v>
      </c>
      <c r="K92" s="23" t="s">
        <v>55</v>
      </c>
      <c r="L92" s="23">
        <v>23667626</v>
      </c>
      <c r="M92" s="23">
        <v>1328</v>
      </c>
      <c r="N92" s="23">
        <f t="shared" si="10"/>
        <v>22422492</v>
      </c>
      <c r="O92" s="23"/>
      <c r="P92" s="23" t="s">
        <v>72</v>
      </c>
      <c r="Q92" s="23"/>
      <c r="R92" s="23">
        <v>2.67</v>
      </c>
      <c r="S92" s="23">
        <v>17822.009999999998</v>
      </c>
      <c r="T92" s="23" t="s">
        <v>72</v>
      </c>
      <c r="U92" s="29" t="s">
        <v>72</v>
      </c>
      <c r="V92" s="6">
        <v>1.24892932977681</v>
      </c>
      <c r="W92" s="6">
        <f t="shared" si="13"/>
        <v>28004107.905485883</v>
      </c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11"/>
    </row>
    <row r="93" spans="1:43" s="7" customFormat="1" x14ac:dyDescent="0.45">
      <c r="A93" s="12"/>
      <c r="B93" s="6"/>
      <c r="C93" s="6"/>
      <c r="D93" s="6"/>
      <c r="E93" s="6"/>
      <c r="F93" s="6"/>
      <c r="G93" s="12">
        <v>1</v>
      </c>
      <c r="H93" s="17">
        <v>30</v>
      </c>
      <c r="I93" s="42"/>
      <c r="J93" s="44"/>
      <c r="K93" s="23" t="s">
        <v>54</v>
      </c>
      <c r="L93" s="23">
        <v>21296243</v>
      </c>
      <c r="M93" s="23">
        <v>1328</v>
      </c>
      <c r="N93" s="23">
        <f t="shared" si="10"/>
        <v>20051109</v>
      </c>
      <c r="O93" s="23"/>
      <c r="P93" s="23" t="s">
        <v>72</v>
      </c>
      <c r="Q93" s="23"/>
      <c r="R93" s="23">
        <v>2.4</v>
      </c>
      <c r="S93" s="23">
        <v>16036.33</v>
      </c>
      <c r="T93" s="23" t="s">
        <v>72</v>
      </c>
      <c r="U93" s="29" t="s">
        <v>72</v>
      </c>
      <c r="V93" s="6">
        <v>1.36502064653071</v>
      </c>
      <c r="W93" s="6">
        <f t="shared" si="13"/>
        <v>27370177.770837739</v>
      </c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11"/>
    </row>
    <row r="94" spans="1:43" s="7" customFormat="1" x14ac:dyDescent="0.45">
      <c r="A94" s="12"/>
      <c r="B94" s="6"/>
      <c r="C94" s="6"/>
      <c r="D94" s="6"/>
      <c r="E94" s="6"/>
      <c r="F94" s="6"/>
      <c r="G94" s="12">
        <v>1</v>
      </c>
      <c r="H94" s="17">
        <v>31</v>
      </c>
      <c r="I94" s="42"/>
      <c r="J94" s="44"/>
      <c r="K94" s="23" t="s">
        <v>53</v>
      </c>
      <c r="L94" s="23">
        <v>21196262</v>
      </c>
      <c r="M94" s="23">
        <v>1328</v>
      </c>
      <c r="N94" s="23">
        <f t="shared" si="10"/>
        <v>19951128</v>
      </c>
      <c r="O94" s="23"/>
      <c r="P94" s="23" t="s">
        <v>72</v>
      </c>
      <c r="Q94" s="23"/>
      <c r="R94" s="23">
        <v>2.39</v>
      </c>
      <c r="S94" s="23">
        <v>15961.04</v>
      </c>
      <c r="T94" s="23" t="s">
        <v>72</v>
      </c>
      <c r="U94" s="29" t="s">
        <v>72</v>
      </c>
      <c r="V94" s="6">
        <v>1.2604237566754599</v>
      </c>
      <c r="W94" s="6">
        <f t="shared" si="13"/>
        <v>25146875.703672957</v>
      </c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11"/>
    </row>
    <row r="95" spans="1:43" s="7" customFormat="1" x14ac:dyDescent="0.45">
      <c r="A95" s="12"/>
      <c r="B95" s="6"/>
      <c r="C95" s="6"/>
      <c r="D95" s="6"/>
      <c r="E95" s="6"/>
      <c r="F95" s="6"/>
      <c r="G95" s="12">
        <v>1</v>
      </c>
      <c r="H95" s="16">
        <v>32</v>
      </c>
      <c r="I95" s="42"/>
      <c r="J95" s="44"/>
      <c r="K95" s="23" t="s">
        <v>52</v>
      </c>
      <c r="L95" s="23">
        <v>26044784</v>
      </c>
      <c r="M95" s="23">
        <v>1328</v>
      </c>
      <c r="N95" s="23">
        <f t="shared" si="10"/>
        <v>24799650</v>
      </c>
      <c r="O95" s="23"/>
      <c r="P95" s="23" t="s">
        <v>72</v>
      </c>
      <c r="Q95" s="23"/>
      <c r="R95" s="23">
        <v>2.93</v>
      </c>
      <c r="S95" s="23">
        <v>19612.04</v>
      </c>
      <c r="T95" s="23" t="s">
        <v>72</v>
      </c>
      <c r="U95" s="29" t="s">
        <v>72</v>
      </c>
      <c r="V95" s="6">
        <v>1</v>
      </c>
      <c r="W95" s="6">
        <f t="shared" si="13"/>
        <v>24799650</v>
      </c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11"/>
    </row>
    <row r="96" spans="1:43" s="7" customFormat="1" x14ac:dyDescent="0.45">
      <c r="A96" s="12"/>
      <c r="B96" s="6"/>
      <c r="C96" s="6"/>
      <c r="D96" s="6"/>
      <c r="E96" s="6"/>
      <c r="F96" s="6"/>
      <c r="G96" s="12">
        <v>1</v>
      </c>
      <c r="H96" s="18">
        <v>33</v>
      </c>
      <c r="I96" s="37" t="s">
        <v>74</v>
      </c>
      <c r="J96" s="38" t="s">
        <v>1</v>
      </c>
      <c r="K96" s="26" t="s">
        <v>55</v>
      </c>
      <c r="L96" s="26">
        <v>15226675</v>
      </c>
      <c r="M96" s="26">
        <v>1328</v>
      </c>
      <c r="N96" s="26">
        <f t="shared" ref="N96:N112" si="14">L96-$L$112</f>
        <v>13981541</v>
      </c>
      <c r="O96" s="26"/>
      <c r="P96" s="26" t="s">
        <v>72</v>
      </c>
      <c r="Q96" s="26"/>
      <c r="R96" s="26">
        <v>1.72</v>
      </c>
      <c r="S96" s="26">
        <v>11465.87</v>
      </c>
      <c r="T96" s="26" t="s">
        <v>72</v>
      </c>
      <c r="U96" s="32" t="s">
        <v>72</v>
      </c>
      <c r="V96" s="6">
        <v>1.58267485885878</v>
      </c>
      <c r="W96" s="6">
        <f t="shared" si="13"/>
        <v>22128233.428803246</v>
      </c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11"/>
    </row>
    <row r="97" spans="1:43" s="7" customFormat="1" x14ac:dyDescent="0.45">
      <c r="A97" s="12"/>
      <c r="B97" s="6"/>
      <c r="C97" s="6"/>
      <c r="D97" s="6"/>
      <c r="E97" s="6"/>
      <c r="F97" s="6"/>
      <c r="G97" s="12">
        <v>1</v>
      </c>
      <c r="H97" s="17">
        <v>34</v>
      </c>
      <c r="I97" s="37"/>
      <c r="J97" s="38"/>
      <c r="K97" s="25" t="s">
        <v>54</v>
      </c>
      <c r="L97" s="25">
        <v>12805476</v>
      </c>
      <c r="M97" s="25">
        <v>1328</v>
      </c>
      <c r="N97" s="25">
        <f t="shared" si="14"/>
        <v>11560342</v>
      </c>
      <c r="O97" s="25"/>
      <c r="P97" s="25" t="s">
        <v>72</v>
      </c>
      <c r="Q97" s="25"/>
      <c r="R97" s="25">
        <v>1.44</v>
      </c>
      <c r="S97" s="25">
        <v>9642.68</v>
      </c>
      <c r="T97" s="25" t="s">
        <v>72</v>
      </c>
      <c r="U97" s="30" t="s">
        <v>72</v>
      </c>
      <c r="V97" s="6">
        <v>1.50534931222708</v>
      </c>
      <c r="W97" s="6">
        <f t="shared" si="13"/>
        <v>17402352.878809828</v>
      </c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11"/>
    </row>
    <row r="98" spans="1:43" s="7" customFormat="1" x14ac:dyDescent="0.45">
      <c r="A98" s="12"/>
      <c r="B98" s="6"/>
      <c r="C98" s="6"/>
      <c r="D98" s="6"/>
      <c r="E98" s="6"/>
      <c r="F98" s="6"/>
      <c r="G98" s="12">
        <v>1</v>
      </c>
      <c r="H98" s="17">
        <v>35</v>
      </c>
      <c r="I98" s="37"/>
      <c r="J98" s="38"/>
      <c r="K98" s="25" t="s">
        <v>53</v>
      </c>
      <c r="L98" s="25">
        <v>14546568</v>
      </c>
      <c r="M98" s="25">
        <v>1328</v>
      </c>
      <c r="N98" s="25">
        <f t="shared" si="14"/>
        <v>13301434</v>
      </c>
      <c r="O98" s="25"/>
      <c r="P98" s="25" t="s">
        <v>72</v>
      </c>
      <c r="Q98" s="25"/>
      <c r="R98" s="25">
        <v>1.64</v>
      </c>
      <c r="S98" s="25">
        <v>10953.74</v>
      </c>
      <c r="T98" s="25" t="s">
        <v>72</v>
      </c>
      <c r="U98" s="30" t="s">
        <v>72</v>
      </c>
      <c r="V98" s="6">
        <v>1.40985477174008</v>
      </c>
      <c r="W98" s="6">
        <f t="shared" si="13"/>
        <v>18753090.19588574</v>
      </c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11"/>
    </row>
    <row r="99" spans="1:43" s="7" customFormat="1" x14ac:dyDescent="0.45">
      <c r="A99" s="12"/>
      <c r="B99" s="6"/>
      <c r="C99" s="6"/>
      <c r="D99" s="6"/>
      <c r="E99" s="6"/>
      <c r="F99" s="6"/>
      <c r="G99" s="12">
        <v>1</v>
      </c>
      <c r="H99" s="17">
        <v>36</v>
      </c>
      <c r="I99" s="37"/>
      <c r="J99" s="38"/>
      <c r="K99" s="25" t="s">
        <v>52</v>
      </c>
      <c r="L99" s="25">
        <v>16323209</v>
      </c>
      <c r="M99" s="25">
        <v>1328</v>
      </c>
      <c r="N99" s="25">
        <f t="shared" si="14"/>
        <v>15078075</v>
      </c>
      <c r="O99" s="25"/>
      <c r="P99" s="25" t="s">
        <v>72</v>
      </c>
      <c r="Q99" s="25"/>
      <c r="R99" s="25">
        <v>1.84</v>
      </c>
      <c r="S99" s="25">
        <v>12291.57</v>
      </c>
      <c r="T99" s="25" t="s">
        <v>72</v>
      </c>
      <c r="U99" s="30" t="s">
        <v>72</v>
      </c>
      <c r="V99" s="6">
        <v>1.3272760314741301</v>
      </c>
      <c r="W99" s="6">
        <f t="shared" si="13"/>
        <v>20012767.548269294</v>
      </c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11"/>
    </row>
    <row r="100" spans="1:43" s="7" customFormat="1" x14ac:dyDescent="0.45">
      <c r="A100" s="12"/>
      <c r="B100" s="6"/>
      <c r="C100" s="6"/>
      <c r="D100" s="6"/>
      <c r="E100" s="6"/>
      <c r="F100" s="6"/>
      <c r="G100" s="12">
        <v>1</v>
      </c>
      <c r="H100" s="17">
        <v>37</v>
      </c>
      <c r="I100" s="37"/>
      <c r="J100" s="41" t="s">
        <v>51</v>
      </c>
      <c r="K100" s="23" t="s">
        <v>55</v>
      </c>
      <c r="L100" s="23">
        <v>14706562</v>
      </c>
      <c r="M100" s="23">
        <v>1328</v>
      </c>
      <c r="N100" s="23">
        <f t="shared" si="14"/>
        <v>13461428</v>
      </c>
      <c r="O100" s="23"/>
      <c r="P100" s="23" t="s">
        <v>72</v>
      </c>
      <c r="Q100" s="23"/>
      <c r="R100" s="23">
        <v>1.66</v>
      </c>
      <c r="S100" s="23">
        <v>11074.22</v>
      </c>
      <c r="T100" s="23" t="s">
        <v>72</v>
      </c>
      <c r="U100" s="29" t="s">
        <v>72</v>
      </c>
      <c r="V100" s="6">
        <v>1.24892932977681</v>
      </c>
      <c r="W100" s="6">
        <f t="shared" si="13"/>
        <v>16812372.249878783</v>
      </c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11"/>
    </row>
    <row r="101" spans="1:43" s="7" customFormat="1" x14ac:dyDescent="0.45">
      <c r="A101" s="12"/>
      <c r="B101" s="6"/>
      <c r="C101" s="6"/>
      <c r="D101" s="6"/>
      <c r="E101" s="6"/>
      <c r="F101" s="6"/>
      <c r="G101" s="12">
        <v>1</v>
      </c>
      <c r="H101" s="17">
        <v>38</v>
      </c>
      <c r="I101" s="37"/>
      <c r="J101" s="41"/>
      <c r="K101" s="23" t="s">
        <v>54</v>
      </c>
      <c r="L101" s="23">
        <v>12702228</v>
      </c>
      <c r="M101" s="23">
        <v>1328</v>
      </c>
      <c r="N101" s="23">
        <f t="shared" si="14"/>
        <v>11457094</v>
      </c>
      <c r="O101" s="23"/>
      <c r="P101" s="23" t="s">
        <v>72</v>
      </c>
      <c r="Q101" s="23"/>
      <c r="R101" s="23">
        <v>1.43</v>
      </c>
      <c r="S101" s="23">
        <v>9564.93</v>
      </c>
      <c r="T101" s="23" t="s">
        <v>72</v>
      </c>
      <c r="U101" s="29" t="s">
        <v>72</v>
      </c>
      <c r="V101" s="6">
        <v>1.36502064653071</v>
      </c>
      <c r="W101" s="6">
        <f t="shared" si="13"/>
        <v>15639169.859243117</v>
      </c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11"/>
    </row>
    <row r="102" spans="1:43" s="7" customFormat="1" x14ac:dyDescent="0.45">
      <c r="A102" s="12"/>
      <c r="B102" s="6"/>
      <c r="C102" s="6"/>
      <c r="D102" s="6"/>
      <c r="E102" s="6"/>
      <c r="F102" s="6"/>
      <c r="G102" s="12">
        <v>1</v>
      </c>
      <c r="H102" s="17">
        <v>39</v>
      </c>
      <c r="I102" s="37"/>
      <c r="J102" s="41"/>
      <c r="K102" s="23" t="s">
        <v>53</v>
      </c>
      <c r="L102" s="23">
        <v>14583285</v>
      </c>
      <c r="M102" s="23">
        <v>1328</v>
      </c>
      <c r="N102" s="23">
        <f t="shared" si="14"/>
        <v>13338151</v>
      </c>
      <c r="O102" s="23"/>
      <c r="P102" s="23" t="s">
        <v>72</v>
      </c>
      <c r="Q102" s="23"/>
      <c r="R102" s="23">
        <v>1.64</v>
      </c>
      <c r="S102" s="23">
        <v>10981.39</v>
      </c>
      <c r="T102" s="23" t="s">
        <v>72</v>
      </c>
      <c r="U102" s="29" t="s">
        <v>72</v>
      </c>
      <c r="V102" s="6">
        <v>1.2604237566754599</v>
      </c>
      <c r="W102" s="6">
        <f t="shared" si="13"/>
        <v>16811722.390524544</v>
      </c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11"/>
    </row>
    <row r="103" spans="1:43" s="7" customFormat="1" x14ac:dyDescent="0.45">
      <c r="A103" s="12"/>
      <c r="B103" s="6"/>
      <c r="C103" s="6"/>
      <c r="D103" s="6"/>
      <c r="E103" s="6"/>
      <c r="F103" s="6"/>
      <c r="G103" s="12">
        <v>1</v>
      </c>
      <c r="H103" s="16">
        <v>40</v>
      </c>
      <c r="I103" s="37"/>
      <c r="J103" s="41"/>
      <c r="K103" s="22" t="s">
        <v>52</v>
      </c>
      <c r="L103" s="22">
        <v>20162564</v>
      </c>
      <c r="M103" s="22">
        <v>1328</v>
      </c>
      <c r="N103" s="22">
        <f t="shared" si="14"/>
        <v>18917430</v>
      </c>
      <c r="O103" s="22"/>
      <c r="P103" s="22" t="s">
        <v>72</v>
      </c>
      <c r="Q103" s="22"/>
      <c r="R103" s="22">
        <v>2.27</v>
      </c>
      <c r="S103" s="22">
        <v>15182.65</v>
      </c>
      <c r="T103" s="22" t="s">
        <v>72</v>
      </c>
      <c r="U103" s="31" t="s">
        <v>72</v>
      </c>
      <c r="V103" s="6">
        <v>1</v>
      </c>
      <c r="W103" s="6">
        <f t="shared" si="13"/>
        <v>18917430</v>
      </c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11"/>
    </row>
    <row r="104" spans="1:43" s="7" customFormat="1" x14ac:dyDescent="0.45">
      <c r="A104" s="12"/>
      <c r="B104" s="6"/>
      <c r="C104" s="6"/>
      <c r="D104" s="6"/>
      <c r="E104" s="6"/>
      <c r="F104" s="6"/>
      <c r="G104" s="12">
        <v>1</v>
      </c>
      <c r="H104" s="17">
        <v>41</v>
      </c>
      <c r="I104" s="42" t="s">
        <v>73</v>
      </c>
      <c r="J104" s="43" t="s">
        <v>1</v>
      </c>
      <c r="K104" s="25" t="s">
        <v>55</v>
      </c>
      <c r="L104" s="25">
        <v>6901764</v>
      </c>
      <c r="M104" s="25">
        <v>1328</v>
      </c>
      <c r="N104" s="25">
        <f t="shared" si="14"/>
        <v>5656630</v>
      </c>
      <c r="O104" s="25"/>
      <c r="P104" s="25" t="s">
        <v>72</v>
      </c>
      <c r="Q104" s="25"/>
      <c r="R104" s="25">
        <v>0.78</v>
      </c>
      <c r="S104" s="25">
        <v>5197.1099999999997</v>
      </c>
      <c r="T104" s="25" t="s">
        <v>72</v>
      </c>
      <c r="U104" s="30" t="s">
        <v>72</v>
      </c>
      <c r="V104" s="6">
        <v>1.58267485885878</v>
      </c>
      <c r="W104" s="6">
        <f t="shared" si="13"/>
        <v>8952606.0868663415</v>
      </c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11"/>
    </row>
    <row r="105" spans="1:43" s="7" customFormat="1" x14ac:dyDescent="0.45">
      <c r="A105" s="12"/>
      <c r="B105" s="6"/>
      <c r="C105" s="6"/>
      <c r="D105" s="6"/>
      <c r="E105" s="6"/>
      <c r="F105" s="6"/>
      <c r="G105" s="12">
        <v>1</v>
      </c>
      <c r="H105" s="17">
        <v>42</v>
      </c>
      <c r="I105" s="42"/>
      <c r="J105" s="43"/>
      <c r="K105" s="25" t="s">
        <v>54</v>
      </c>
      <c r="L105" s="25">
        <v>4963435</v>
      </c>
      <c r="M105" s="25">
        <v>1328</v>
      </c>
      <c r="N105" s="25">
        <f t="shared" si="14"/>
        <v>3718301</v>
      </c>
      <c r="O105" s="25"/>
      <c r="P105" s="25" t="s">
        <v>72</v>
      </c>
      <c r="Q105" s="25"/>
      <c r="R105" s="25">
        <v>0.56000000000000005</v>
      </c>
      <c r="S105" s="25">
        <v>3737.53</v>
      </c>
      <c r="T105" s="25" t="s">
        <v>72</v>
      </c>
      <c r="U105" s="30" t="s">
        <v>72</v>
      </c>
      <c r="V105" s="6">
        <v>1.50534931222708</v>
      </c>
      <c r="W105" s="6">
        <f t="shared" si="13"/>
        <v>5597341.8530032635</v>
      </c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11"/>
    </row>
    <row r="106" spans="1:43" s="7" customFormat="1" x14ac:dyDescent="0.45">
      <c r="A106" s="12"/>
      <c r="B106" s="6"/>
      <c r="C106" s="6"/>
      <c r="D106" s="6"/>
      <c r="E106" s="6"/>
      <c r="F106" s="6"/>
      <c r="G106" s="12">
        <v>1</v>
      </c>
      <c r="H106" s="17">
        <v>43</v>
      </c>
      <c r="I106" s="42"/>
      <c r="J106" s="43"/>
      <c r="K106" s="25" t="s">
        <v>53</v>
      </c>
      <c r="L106" s="25">
        <v>5910829</v>
      </c>
      <c r="M106" s="25">
        <v>1328</v>
      </c>
      <c r="N106" s="25">
        <f t="shared" si="14"/>
        <v>4665695</v>
      </c>
      <c r="O106" s="25"/>
      <c r="P106" s="25" t="s">
        <v>72</v>
      </c>
      <c r="Q106" s="25"/>
      <c r="R106" s="25">
        <v>0.67</v>
      </c>
      <c r="S106" s="25">
        <v>4450.93</v>
      </c>
      <c r="T106" s="25" t="s">
        <v>72</v>
      </c>
      <c r="U106" s="30" t="s">
        <v>72</v>
      </c>
      <c r="V106" s="6">
        <v>1.40985477174008</v>
      </c>
      <c r="W106" s="6">
        <f t="shared" si="13"/>
        <v>6577952.3592338329</v>
      </c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11"/>
    </row>
    <row r="107" spans="1:43" s="7" customFormat="1" x14ac:dyDescent="0.45">
      <c r="A107" s="12"/>
      <c r="B107" s="6"/>
      <c r="C107" s="6"/>
      <c r="D107" s="6"/>
      <c r="E107" s="6"/>
      <c r="F107" s="6"/>
      <c r="G107" s="12">
        <v>1</v>
      </c>
      <c r="H107" s="17">
        <v>44</v>
      </c>
      <c r="I107" s="42"/>
      <c r="J107" s="43"/>
      <c r="K107" s="25" t="s">
        <v>52</v>
      </c>
      <c r="L107" s="25">
        <v>5203520</v>
      </c>
      <c r="M107" s="25">
        <v>1328</v>
      </c>
      <c r="N107" s="25">
        <f t="shared" si="14"/>
        <v>3958386</v>
      </c>
      <c r="O107" s="25"/>
      <c r="P107" s="25" t="s">
        <v>72</v>
      </c>
      <c r="Q107" s="25"/>
      <c r="R107" s="25">
        <v>0.59</v>
      </c>
      <c r="S107" s="25">
        <v>3918.31</v>
      </c>
      <c r="T107" s="25" t="s">
        <v>72</v>
      </c>
      <c r="U107" s="30" t="s">
        <v>72</v>
      </c>
      <c r="V107" s="6">
        <v>1.3272760314741301</v>
      </c>
      <c r="W107" s="6">
        <f t="shared" si="13"/>
        <v>5253870.8611227563</v>
      </c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11"/>
    </row>
    <row r="108" spans="1:43" s="7" customFormat="1" x14ac:dyDescent="0.45">
      <c r="A108" s="12"/>
      <c r="B108" s="6"/>
      <c r="C108" s="6"/>
      <c r="D108" s="6"/>
      <c r="E108" s="6"/>
      <c r="F108" s="6"/>
      <c r="G108" s="12">
        <v>1</v>
      </c>
      <c r="H108" s="17">
        <v>45</v>
      </c>
      <c r="I108" s="42"/>
      <c r="J108" s="44" t="s">
        <v>51</v>
      </c>
      <c r="K108" s="23" t="s">
        <v>55</v>
      </c>
      <c r="L108" s="23">
        <v>5646753</v>
      </c>
      <c r="M108" s="23">
        <v>1328</v>
      </c>
      <c r="N108" s="23">
        <f t="shared" si="14"/>
        <v>4401619</v>
      </c>
      <c r="O108" s="23"/>
      <c r="P108" s="23" t="s">
        <v>72</v>
      </c>
      <c r="Q108" s="23"/>
      <c r="R108" s="23">
        <v>0.64</v>
      </c>
      <c r="S108" s="23">
        <v>4252.07</v>
      </c>
      <c r="T108" s="23" t="s">
        <v>72</v>
      </c>
      <c r="U108" s="29" t="s">
        <v>72</v>
      </c>
      <c r="V108" s="6">
        <v>1.24892932977681</v>
      </c>
      <c r="W108" s="6">
        <f t="shared" si="13"/>
        <v>5497311.0676028728</v>
      </c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11"/>
    </row>
    <row r="109" spans="1:43" s="7" customFormat="1" x14ac:dyDescent="0.45">
      <c r="A109" s="12"/>
      <c r="B109" s="6"/>
      <c r="C109" s="6"/>
      <c r="D109" s="6"/>
      <c r="E109" s="6"/>
      <c r="F109" s="6"/>
      <c r="G109" s="12">
        <v>1</v>
      </c>
      <c r="H109" s="17">
        <v>46</v>
      </c>
      <c r="I109" s="42"/>
      <c r="J109" s="44"/>
      <c r="K109" s="23" t="s">
        <v>54</v>
      </c>
      <c r="L109" s="23">
        <v>7907737</v>
      </c>
      <c r="M109" s="23">
        <v>1328</v>
      </c>
      <c r="N109" s="23">
        <f t="shared" si="14"/>
        <v>6662603</v>
      </c>
      <c r="O109" s="23"/>
      <c r="P109" s="23" t="s">
        <v>72</v>
      </c>
      <c r="Q109" s="23"/>
      <c r="R109" s="23">
        <v>0.89</v>
      </c>
      <c r="S109" s="23">
        <v>5954.62</v>
      </c>
      <c r="T109" s="23" t="s">
        <v>72</v>
      </c>
      <c r="U109" s="29" t="s">
        <v>72</v>
      </c>
      <c r="V109" s="6">
        <v>1.36502064653071</v>
      </c>
      <c r="W109" s="6">
        <f t="shared" si="13"/>
        <v>9094590.6546374485</v>
      </c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11"/>
    </row>
    <row r="110" spans="1:43" s="7" customFormat="1" x14ac:dyDescent="0.45">
      <c r="A110" s="12"/>
      <c r="B110" s="6"/>
      <c r="C110" s="6"/>
      <c r="D110" s="6"/>
      <c r="E110" s="6"/>
      <c r="F110" s="6"/>
      <c r="G110" s="12">
        <v>1</v>
      </c>
      <c r="H110" s="17">
        <v>47</v>
      </c>
      <c r="I110" s="42"/>
      <c r="J110" s="44"/>
      <c r="K110" s="23" t="s">
        <v>53</v>
      </c>
      <c r="L110" s="23">
        <v>7903839</v>
      </c>
      <c r="M110" s="23">
        <v>1328</v>
      </c>
      <c r="N110" s="23">
        <f t="shared" si="14"/>
        <v>6658705</v>
      </c>
      <c r="O110" s="23"/>
      <c r="P110" s="23" t="s">
        <v>72</v>
      </c>
      <c r="Q110" s="23"/>
      <c r="R110" s="23">
        <v>0.89</v>
      </c>
      <c r="S110" s="23">
        <v>5951.69</v>
      </c>
      <c r="T110" s="23" t="s">
        <v>72</v>
      </c>
      <c r="U110" s="29" t="s">
        <v>72</v>
      </c>
      <c r="V110" s="6">
        <v>1.2604237566754599</v>
      </c>
      <c r="W110" s="6">
        <f t="shared" si="13"/>
        <v>8392789.9706936684</v>
      </c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11"/>
    </row>
    <row r="111" spans="1:43" s="7" customFormat="1" x14ac:dyDescent="0.45">
      <c r="A111" s="12"/>
      <c r="B111" s="6"/>
      <c r="C111" s="6"/>
      <c r="D111" s="6"/>
      <c r="E111" s="6"/>
      <c r="F111" s="6"/>
      <c r="G111" s="12">
        <v>1</v>
      </c>
      <c r="H111" s="17">
        <v>48</v>
      </c>
      <c r="I111" s="42"/>
      <c r="J111" s="44"/>
      <c r="K111" s="23" t="s">
        <v>52</v>
      </c>
      <c r="L111" s="23">
        <v>10075985</v>
      </c>
      <c r="M111" s="23">
        <v>1328</v>
      </c>
      <c r="N111" s="23">
        <f t="shared" si="14"/>
        <v>8830851</v>
      </c>
      <c r="O111" s="23"/>
      <c r="P111" s="23" t="s">
        <v>72</v>
      </c>
      <c r="Q111" s="23"/>
      <c r="R111" s="23">
        <v>1.1399999999999999</v>
      </c>
      <c r="S111" s="23">
        <v>7587.34</v>
      </c>
      <c r="T111" s="23" t="s">
        <v>72</v>
      </c>
      <c r="U111" s="29" t="s">
        <v>72</v>
      </c>
      <c r="V111" s="6">
        <v>1</v>
      </c>
      <c r="W111" s="6">
        <f t="shared" si="13"/>
        <v>8830851</v>
      </c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11"/>
    </row>
    <row r="112" spans="1:43" s="7" customFormat="1" x14ac:dyDescent="0.45">
      <c r="A112" s="12"/>
      <c r="B112" s="6"/>
      <c r="C112" s="6"/>
      <c r="D112" s="6"/>
      <c r="E112" s="6"/>
      <c r="F112" s="6"/>
      <c r="G112" s="10">
        <v>1</v>
      </c>
      <c r="H112" s="21">
        <v>49</v>
      </c>
      <c r="I112" s="21" t="s">
        <v>59</v>
      </c>
      <c r="J112" s="19">
        <v>49</v>
      </c>
      <c r="K112" s="19"/>
      <c r="L112" s="19">
        <v>1245134</v>
      </c>
      <c r="M112" s="19">
        <v>1328</v>
      </c>
      <c r="N112" s="19">
        <f t="shared" si="14"/>
        <v>0</v>
      </c>
      <c r="O112" s="19"/>
      <c r="P112" s="19" t="s">
        <v>72</v>
      </c>
      <c r="Q112" s="19"/>
      <c r="R112" s="19">
        <v>0.14000000000000001</v>
      </c>
      <c r="S112" s="19">
        <v>937.6</v>
      </c>
      <c r="T112" s="19" t="s">
        <v>72</v>
      </c>
      <c r="U112" s="24" t="s">
        <v>72</v>
      </c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11"/>
    </row>
    <row r="113" spans="1:104" s="7" customFormat="1" x14ac:dyDescent="0.45">
      <c r="A113" s="12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11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</row>
    <row r="114" spans="1:104" s="7" customFormat="1" x14ac:dyDescent="0.45">
      <c r="A114" s="12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11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</row>
    <row r="115" spans="1:104" s="7" customFormat="1" x14ac:dyDescent="0.45">
      <c r="A115" s="12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11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</row>
    <row r="116" spans="1:104" s="7" customFormat="1" x14ac:dyDescent="0.45">
      <c r="A116" s="12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11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</row>
    <row r="117" spans="1:104" s="7" customFormat="1" x14ac:dyDescent="0.45">
      <c r="A117" s="12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11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</row>
    <row r="118" spans="1:104" s="7" customFormat="1" x14ac:dyDescent="0.45">
      <c r="A118" s="12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11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</row>
    <row r="119" spans="1:104" s="7" customFormat="1" x14ac:dyDescent="0.45">
      <c r="A119" s="10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8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</row>
    <row r="120" spans="1:104" s="7" customFormat="1" x14ac:dyDescent="0.45">
      <c r="A120" s="15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3"/>
      <c r="AR120" s="15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3"/>
    </row>
    <row r="121" spans="1:104" s="7" customFormat="1" x14ac:dyDescent="0.45">
      <c r="A121" s="12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11"/>
      <c r="AR121" s="12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11"/>
    </row>
    <row r="122" spans="1:104" s="7" customFormat="1" x14ac:dyDescent="0.45">
      <c r="A122" s="12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11"/>
      <c r="AR122" s="12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11"/>
    </row>
    <row r="123" spans="1:104" s="7" customFormat="1" x14ac:dyDescent="0.45">
      <c r="A123" s="12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11"/>
      <c r="AR123" s="12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11"/>
    </row>
    <row r="124" spans="1:104" s="7" customFormat="1" x14ac:dyDescent="0.45">
      <c r="A124" s="12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21" t="s">
        <v>68</v>
      </c>
      <c r="V124" s="14" t="s">
        <v>67</v>
      </c>
      <c r="W124" s="14" t="s">
        <v>66</v>
      </c>
      <c r="X124" s="18"/>
      <c r="Y124" s="20" t="s">
        <v>65</v>
      </c>
      <c r="Z124" s="19" t="s">
        <v>64</v>
      </c>
      <c r="AA124" s="19" t="s">
        <v>63</v>
      </c>
      <c r="AB124" s="19"/>
      <c r="AC124" s="45" t="s">
        <v>71</v>
      </c>
      <c r="AD124" s="45"/>
      <c r="AE124" s="45"/>
      <c r="AF124" s="19"/>
      <c r="AG124" s="19"/>
      <c r="AH124" s="24"/>
      <c r="AI124" s="6"/>
      <c r="AJ124" s="6"/>
      <c r="AK124" s="6"/>
      <c r="AL124" s="6"/>
      <c r="AM124" s="6"/>
      <c r="AN124" s="6"/>
      <c r="AO124" s="6"/>
      <c r="AP124" s="6"/>
      <c r="AQ124" s="11"/>
      <c r="AR124" s="12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11"/>
    </row>
    <row r="125" spans="1:104" s="7" customFormat="1" x14ac:dyDescent="0.45">
      <c r="A125" s="12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17">
        <v>1</v>
      </c>
      <c r="V125" s="37" t="s">
        <v>60</v>
      </c>
      <c r="W125" s="38" t="s">
        <v>1</v>
      </c>
      <c r="X125" s="26" t="s">
        <v>55</v>
      </c>
      <c r="Y125" s="12">
        <v>2473087</v>
      </c>
      <c r="Z125" s="6">
        <v>297</v>
      </c>
      <c r="AA125" s="6">
        <f t="shared" ref="AA125:AA149" si="15">Y125-$Y$149</f>
        <v>1845723</v>
      </c>
      <c r="AB125" s="6"/>
      <c r="AC125" s="18">
        <f t="shared" ref="AC125:AC132" si="16">$AA$128/AA125</f>
        <v>1.0522228958516526</v>
      </c>
      <c r="AD125" s="15">
        <f t="shared" ref="AD125:AD132" si="17">AA125/$AA$126</f>
        <v>0.74578825001151583</v>
      </c>
      <c r="AE125" s="18">
        <f t="shared" ref="AE125:AE132" si="18">$AD$126/AD125</f>
        <v>1.3408631739432189</v>
      </c>
      <c r="AF125" s="14"/>
      <c r="AG125" s="14"/>
      <c r="AH125" s="13"/>
      <c r="AI125" s="6"/>
      <c r="AJ125" s="6"/>
      <c r="AK125" s="6"/>
      <c r="AL125" s="6"/>
      <c r="AM125" s="6"/>
      <c r="AN125" s="6"/>
      <c r="AO125" s="6"/>
      <c r="AP125" s="6"/>
      <c r="AQ125" s="11"/>
      <c r="AR125" s="12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11"/>
    </row>
    <row r="126" spans="1:104" s="7" customFormat="1" x14ac:dyDescent="0.45">
      <c r="A126" s="12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7">
        <v>2</v>
      </c>
      <c r="V126" s="37"/>
      <c r="W126" s="38"/>
      <c r="X126" s="25" t="s">
        <v>54</v>
      </c>
      <c r="Y126" s="12">
        <v>3102226</v>
      </c>
      <c r="Z126" s="6">
        <v>297</v>
      </c>
      <c r="AA126" s="6">
        <f t="shared" si="15"/>
        <v>2474862</v>
      </c>
      <c r="AB126" s="6"/>
      <c r="AC126" s="17">
        <f t="shared" si="16"/>
        <v>0.78473547211925354</v>
      </c>
      <c r="AD126" s="12">
        <f t="shared" si="17"/>
        <v>1</v>
      </c>
      <c r="AE126" s="17">
        <f t="shared" si="18"/>
        <v>1</v>
      </c>
      <c r="AF126" s="6"/>
      <c r="AG126" s="6"/>
      <c r="AH126" s="11"/>
      <c r="AI126" s="6"/>
      <c r="AJ126" s="6"/>
      <c r="AK126" s="6"/>
      <c r="AL126" s="6"/>
      <c r="AM126" s="6"/>
      <c r="AN126" s="6"/>
      <c r="AO126" s="6"/>
      <c r="AP126" s="6"/>
      <c r="AQ126" s="11"/>
      <c r="AR126" s="12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11"/>
    </row>
    <row r="127" spans="1:104" s="7" customFormat="1" x14ac:dyDescent="0.45">
      <c r="A127" s="12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17">
        <v>3</v>
      </c>
      <c r="V127" s="37"/>
      <c r="W127" s="38"/>
      <c r="X127" s="25" t="s">
        <v>53</v>
      </c>
      <c r="Y127" s="12">
        <v>2432851</v>
      </c>
      <c r="Z127" s="6">
        <v>297</v>
      </c>
      <c r="AA127" s="6">
        <f t="shared" si="15"/>
        <v>1805487</v>
      </c>
      <c r="AB127" s="6"/>
      <c r="AC127" s="17">
        <f t="shared" si="16"/>
        <v>1.0756721039808097</v>
      </c>
      <c r="AD127" s="12">
        <f t="shared" si="17"/>
        <v>0.72953037381478236</v>
      </c>
      <c r="AE127" s="17">
        <f t="shared" si="18"/>
        <v>1.3707448461273883</v>
      </c>
      <c r="AF127" s="6"/>
      <c r="AG127" s="6"/>
      <c r="AH127" s="11"/>
      <c r="AI127" s="6"/>
      <c r="AJ127" s="6"/>
      <c r="AK127" s="6"/>
      <c r="AL127" s="6"/>
      <c r="AM127" s="6"/>
      <c r="AN127" s="6"/>
      <c r="AO127" s="6"/>
      <c r="AP127" s="6"/>
      <c r="AQ127" s="11"/>
      <c r="AR127" s="12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11"/>
    </row>
    <row r="128" spans="1:104" s="7" customFormat="1" x14ac:dyDescent="0.45">
      <c r="A128" s="12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17">
        <v>4</v>
      </c>
      <c r="V128" s="37"/>
      <c r="W128" s="38"/>
      <c r="X128" s="25" t="s">
        <v>52</v>
      </c>
      <c r="Y128" s="12">
        <v>2569476</v>
      </c>
      <c r="Z128" s="6">
        <v>297</v>
      </c>
      <c r="AA128" s="6">
        <f t="shared" si="15"/>
        <v>1942112</v>
      </c>
      <c r="AB128" s="6"/>
      <c r="AC128" s="17">
        <f t="shared" si="16"/>
        <v>1</v>
      </c>
      <c r="AD128" s="12">
        <f t="shared" si="17"/>
        <v>0.78473547211925354</v>
      </c>
      <c r="AE128" s="17">
        <f t="shared" si="18"/>
        <v>1.2743147666046035</v>
      </c>
      <c r="AF128" s="6"/>
      <c r="AG128" s="6"/>
      <c r="AH128" s="11"/>
      <c r="AI128" s="6"/>
      <c r="AJ128" s="6"/>
      <c r="AK128" s="6"/>
      <c r="AL128" s="6"/>
      <c r="AM128" s="6"/>
      <c r="AN128" s="6"/>
      <c r="AO128" s="6"/>
      <c r="AP128" s="6"/>
      <c r="AQ128" s="11"/>
      <c r="AR128" s="12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11"/>
    </row>
    <row r="129" spans="1:104" s="7" customFormat="1" x14ac:dyDescent="0.45">
      <c r="A129" s="12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17">
        <v>5</v>
      </c>
      <c r="V129" s="37"/>
      <c r="W129" s="44" t="s">
        <v>51</v>
      </c>
      <c r="X129" s="23" t="s">
        <v>55</v>
      </c>
      <c r="Y129" s="12">
        <v>2234758</v>
      </c>
      <c r="Z129" s="6">
        <v>297</v>
      </c>
      <c r="AA129" s="6">
        <f t="shared" si="15"/>
        <v>1607394</v>
      </c>
      <c r="AB129" s="6"/>
      <c r="AC129" s="17">
        <f t="shared" si="16"/>
        <v>1.2082364373638323</v>
      </c>
      <c r="AD129" s="12">
        <f t="shared" si="17"/>
        <v>0.64948833510716963</v>
      </c>
      <c r="AE129" s="17">
        <f t="shared" si="18"/>
        <v>1.5396735336824698</v>
      </c>
      <c r="AF129" s="6"/>
      <c r="AG129" s="6"/>
      <c r="AH129" s="11"/>
      <c r="AI129" s="6"/>
      <c r="AJ129" s="6"/>
      <c r="AK129" s="6"/>
      <c r="AL129" s="6"/>
      <c r="AM129" s="6"/>
      <c r="AN129" s="6"/>
      <c r="AO129" s="6"/>
      <c r="AP129" s="6"/>
      <c r="AQ129" s="11"/>
      <c r="AR129" s="12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11"/>
    </row>
    <row r="130" spans="1:104" s="7" customFormat="1" x14ac:dyDescent="0.45">
      <c r="A130" s="12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17">
        <v>6</v>
      </c>
      <c r="V130" s="37"/>
      <c r="W130" s="44"/>
      <c r="X130" s="23" t="s">
        <v>54</v>
      </c>
      <c r="Y130" s="12">
        <v>1784735</v>
      </c>
      <c r="Z130" s="6">
        <v>297</v>
      </c>
      <c r="AA130" s="6">
        <f t="shared" si="15"/>
        <v>1157371</v>
      </c>
      <c r="AB130" s="6"/>
      <c r="AC130" s="17">
        <f t="shared" si="16"/>
        <v>1.6780375523492468</v>
      </c>
      <c r="AD130" s="12">
        <f t="shared" si="17"/>
        <v>0.46765072153518056</v>
      </c>
      <c r="AE130" s="17">
        <f t="shared" si="18"/>
        <v>2.1383480318756907</v>
      </c>
      <c r="AF130" s="6"/>
      <c r="AG130" s="6"/>
      <c r="AH130" s="11"/>
      <c r="AI130" s="6"/>
      <c r="AJ130" s="6"/>
      <c r="AK130" s="6"/>
      <c r="AL130" s="6"/>
      <c r="AM130" s="6"/>
      <c r="AN130" s="6"/>
      <c r="AO130" s="6"/>
      <c r="AP130" s="6"/>
      <c r="AQ130" s="11"/>
      <c r="AR130" s="12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11"/>
    </row>
    <row r="131" spans="1:104" s="7" customFormat="1" x14ac:dyDescent="0.45">
      <c r="A131" s="12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17">
        <v>7</v>
      </c>
      <c r="V131" s="37"/>
      <c r="W131" s="44"/>
      <c r="X131" s="23" t="s">
        <v>53</v>
      </c>
      <c r="Y131" s="12">
        <v>1860901</v>
      </c>
      <c r="Z131" s="6">
        <v>297</v>
      </c>
      <c r="AA131" s="6">
        <f t="shared" si="15"/>
        <v>1233537</v>
      </c>
      <c r="AB131" s="6"/>
      <c r="AC131" s="17">
        <f t="shared" si="16"/>
        <v>1.5744254124521599</v>
      </c>
      <c r="AD131" s="12">
        <f t="shared" si="17"/>
        <v>0.49842657893652254</v>
      </c>
      <c r="AE131" s="17">
        <f t="shared" si="18"/>
        <v>2.0063135520053308</v>
      </c>
      <c r="AF131" s="6"/>
      <c r="AG131" s="6"/>
      <c r="AH131" s="11"/>
      <c r="AI131" s="6"/>
      <c r="AJ131" s="6"/>
      <c r="AK131" s="6"/>
      <c r="AL131" s="6"/>
      <c r="AM131" s="6"/>
      <c r="AN131" s="6"/>
      <c r="AO131" s="6"/>
      <c r="AP131" s="6"/>
      <c r="AQ131" s="11"/>
      <c r="AR131" s="12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11"/>
    </row>
    <row r="132" spans="1:104" s="7" customFormat="1" x14ac:dyDescent="0.45">
      <c r="A132" s="12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16">
        <v>8</v>
      </c>
      <c r="V132" s="37"/>
      <c r="W132" s="44"/>
      <c r="X132" s="22" t="s">
        <v>52</v>
      </c>
      <c r="Y132" s="10">
        <v>2183105</v>
      </c>
      <c r="Z132" s="9">
        <v>297</v>
      </c>
      <c r="AA132" s="9">
        <f t="shared" si="15"/>
        <v>1555741</v>
      </c>
      <c r="AB132" s="9"/>
      <c r="AC132" s="16">
        <f t="shared" si="16"/>
        <v>1.248351750066367</v>
      </c>
      <c r="AD132" s="10">
        <f t="shared" si="17"/>
        <v>0.62861727239741039</v>
      </c>
      <c r="AE132" s="16">
        <f t="shared" si="18"/>
        <v>1.5907930690262713</v>
      </c>
      <c r="AF132" s="9"/>
      <c r="AG132" s="9"/>
      <c r="AH132" s="8"/>
      <c r="AI132" s="6"/>
      <c r="AJ132" s="6"/>
      <c r="AK132" s="6"/>
      <c r="AL132" s="6"/>
      <c r="AM132" s="6"/>
      <c r="AN132" s="6"/>
      <c r="AO132" s="6"/>
      <c r="AP132" s="6"/>
      <c r="AQ132" s="11"/>
      <c r="AR132" s="12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11"/>
    </row>
    <row r="133" spans="1:104" s="7" customFormat="1" x14ac:dyDescent="0.45">
      <c r="A133" s="12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8">
        <v>9</v>
      </c>
      <c r="V133" s="42" t="s">
        <v>1</v>
      </c>
      <c r="W133" s="46">
        <v>190</v>
      </c>
      <c r="X133" s="25" t="s">
        <v>55</v>
      </c>
      <c r="Y133" s="12">
        <v>1504727</v>
      </c>
      <c r="Z133" s="6">
        <v>297</v>
      </c>
      <c r="AA133" s="6">
        <f t="shared" si="15"/>
        <v>877363</v>
      </c>
      <c r="AB133" s="6"/>
      <c r="AC133" s="17">
        <f t="shared" ref="AC133:AC140" si="19">AA133*AC125</f>
        <v>923181.43657309352</v>
      </c>
      <c r="AD133" s="12"/>
      <c r="AE133" s="28">
        <f t="shared" ref="AE133:AE140" si="20">AA133*AE125</f>
        <v>1176423.7368803443</v>
      </c>
      <c r="AF133" s="6"/>
      <c r="AG133" s="6"/>
      <c r="AH133" s="11"/>
      <c r="AI133" s="6"/>
      <c r="AJ133" s="6"/>
      <c r="AK133" s="6"/>
      <c r="AL133" s="6"/>
      <c r="AM133" s="6"/>
      <c r="AN133" s="6"/>
      <c r="AO133" s="6"/>
      <c r="AP133" s="6"/>
      <c r="AQ133" s="11"/>
      <c r="AR133" s="12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11"/>
    </row>
    <row r="134" spans="1:104" s="7" customFormat="1" x14ac:dyDescent="0.45">
      <c r="A134" s="12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17">
        <v>10</v>
      </c>
      <c r="V134" s="42"/>
      <c r="W134" s="46"/>
      <c r="X134" s="25" t="s">
        <v>54</v>
      </c>
      <c r="Y134" s="12">
        <v>1563770</v>
      </c>
      <c r="Z134" s="6">
        <v>297</v>
      </c>
      <c r="AA134" s="6">
        <f t="shared" si="15"/>
        <v>936406</v>
      </c>
      <c r="AB134" s="6"/>
      <c r="AC134" s="17">
        <f t="shared" si="19"/>
        <v>734831.00450530171</v>
      </c>
      <c r="AD134" s="12"/>
      <c r="AE134" s="28">
        <f t="shared" si="20"/>
        <v>936406</v>
      </c>
      <c r="AF134" s="6"/>
      <c r="AG134" s="6"/>
      <c r="AH134" s="11"/>
      <c r="AI134" s="6"/>
      <c r="AJ134" s="6"/>
      <c r="AK134" s="6"/>
      <c r="AL134" s="6"/>
      <c r="AM134" s="6"/>
      <c r="AN134" s="6"/>
      <c r="AO134" s="6"/>
      <c r="AP134" s="6"/>
      <c r="AQ134" s="11"/>
      <c r="AR134" s="12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11"/>
    </row>
    <row r="135" spans="1:104" s="7" customFormat="1" x14ac:dyDescent="0.45">
      <c r="A135" s="12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17">
        <v>11</v>
      </c>
      <c r="V135" s="42"/>
      <c r="W135" s="46"/>
      <c r="X135" s="25" t="s">
        <v>53</v>
      </c>
      <c r="Y135" s="12">
        <v>1273174</v>
      </c>
      <c r="Z135" s="6">
        <v>297</v>
      </c>
      <c r="AA135" s="6">
        <f t="shared" si="15"/>
        <v>645810</v>
      </c>
      <c r="AB135" s="6"/>
      <c r="AC135" s="17">
        <f t="shared" si="19"/>
        <v>694679.80147184676</v>
      </c>
      <c r="AD135" s="12"/>
      <c r="AE135" s="28">
        <f t="shared" si="20"/>
        <v>885240.7290775287</v>
      </c>
      <c r="AF135" s="6"/>
      <c r="AG135" s="6"/>
      <c r="AH135" s="11"/>
      <c r="AI135" s="6"/>
      <c r="AJ135" s="6"/>
      <c r="AK135" s="6"/>
      <c r="AL135" s="6"/>
      <c r="AM135" s="6"/>
      <c r="AN135" s="6"/>
      <c r="AO135" s="6"/>
      <c r="AP135" s="6"/>
      <c r="AQ135" s="11"/>
      <c r="AR135" s="12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11"/>
    </row>
    <row r="136" spans="1:104" s="7" customFormat="1" x14ac:dyDescent="0.45">
      <c r="A136" s="12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17">
        <v>12</v>
      </c>
      <c r="V136" s="42"/>
      <c r="W136" s="46"/>
      <c r="X136" s="25" t="s">
        <v>52</v>
      </c>
      <c r="Y136" s="12">
        <v>631614</v>
      </c>
      <c r="Z136" s="6">
        <v>297</v>
      </c>
      <c r="AA136" s="6">
        <f t="shared" si="15"/>
        <v>4250</v>
      </c>
      <c r="AB136" s="6"/>
      <c r="AC136" s="17">
        <f t="shared" si="19"/>
        <v>4250</v>
      </c>
      <c r="AD136" s="12"/>
      <c r="AE136" s="28">
        <f t="shared" si="20"/>
        <v>5415.8377580695651</v>
      </c>
      <c r="AF136" s="6"/>
      <c r="AG136" s="6"/>
      <c r="AH136" s="11"/>
      <c r="AI136" s="6"/>
      <c r="AJ136" s="6"/>
      <c r="AK136" s="6"/>
      <c r="AL136" s="6"/>
      <c r="AM136" s="6"/>
      <c r="AN136" s="6"/>
      <c r="AO136" s="6"/>
      <c r="AP136" s="6"/>
      <c r="AQ136" s="11"/>
      <c r="AR136" s="12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11"/>
    </row>
    <row r="137" spans="1:104" s="7" customFormat="1" x14ac:dyDescent="0.45">
      <c r="A137" s="12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17">
        <v>13</v>
      </c>
      <c r="V137" s="42"/>
      <c r="W137" s="47">
        <v>135</v>
      </c>
      <c r="X137" s="23" t="s">
        <v>55</v>
      </c>
      <c r="Y137" s="12">
        <v>5933681</v>
      </c>
      <c r="Z137" s="6">
        <v>297</v>
      </c>
      <c r="AA137" s="6">
        <f t="shared" si="15"/>
        <v>5306317</v>
      </c>
      <c r="AB137" s="6"/>
      <c r="AC137" s="17">
        <f t="shared" si="19"/>
        <v>6411285.5476031387</v>
      </c>
      <c r="AD137" s="12"/>
      <c r="AE137" s="28">
        <f t="shared" si="20"/>
        <v>8169995.8462293623</v>
      </c>
      <c r="AF137" s="6"/>
      <c r="AG137" s="6"/>
      <c r="AH137" s="11"/>
      <c r="AI137" s="6"/>
      <c r="AJ137" s="6"/>
      <c r="AK137" s="6"/>
      <c r="AL137" s="6"/>
      <c r="AM137" s="6"/>
      <c r="AN137" s="6"/>
      <c r="AO137" s="6"/>
      <c r="AP137" s="6"/>
      <c r="AQ137" s="11"/>
      <c r="AR137" s="12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11"/>
    </row>
    <row r="138" spans="1:104" s="7" customFormat="1" x14ac:dyDescent="0.45">
      <c r="A138" s="12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17">
        <v>14</v>
      </c>
      <c r="V138" s="42"/>
      <c r="W138" s="47"/>
      <c r="X138" s="23" t="s">
        <v>54</v>
      </c>
      <c r="Y138" s="12">
        <v>7118443</v>
      </c>
      <c r="Z138" s="6">
        <v>297</v>
      </c>
      <c r="AA138" s="6">
        <f t="shared" si="15"/>
        <v>6491079</v>
      </c>
      <c r="AB138" s="6"/>
      <c r="AC138" s="17">
        <f t="shared" si="19"/>
        <v>10892274.317265596</v>
      </c>
      <c r="AD138" s="12"/>
      <c r="AE138" s="28">
        <f t="shared" si="20"/>
        <v>13880186.004399626</v>
      </c>
      <c r="AF138" s="6"/>
      <c r="AG138" s="6"/>
      <c r="AH138" s="11"/>
      <c r="AI138" s="6"/>
      <c r="AJ138" s="6"/>
      <c r="AK138" s="6"/>
      <c r="AL138" s="6"/>
      <c r="AM138" s="6"/>
      <c r="AN138" s="6"/>
      <c r="AO138" s="6"/>
      <c r="AP138" s="6"/>
      <c r="AQ138" s="11"/>
      <c r="AR138" s="12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11"/>
    </row>
    <row r="139" spans="1:104" s="7" customFormat="1" x14ac:dyDescent="0.45">
      <c r="A139" s="12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17">
        <v>15</v>
      </c>
      <c r="V139" s="42"/>
      <c r="W139" s="47"/>
      <c r="X139" s="23" t="s">
        <v>53</v>
      </c>
      <c r="Y139" s="12">
        <v>4488368</v>
      </c>
      <c r="Z139" s="6">
        <v>297</v>
      </c>
      <c r="AA139" s="6">
        <f t="shared" si="15"/>
        <v>3861004</v>
      </c>
      <c r="AB139" s="6"/>
      <c r="AC139" s="17">
        <f t="shared" si="19"/>
        <v>6078862.8151794393</v>
      </c>
      <c r="AD139" s="12"/>
      <c r="AE139" s="28">
        <f t="shared" si="20"/>
        <v>7746384.6495467899</v>
      </c>
      <c r="AF139" s="6"/>
      <c r="AG139" s="6"/>
      <c r="AH139" s="11"/>
      <c r="AI139" s="6"/>
      <c r="AJ139" s="6"/>
      <c r="AK139" s="6"/>
      <c r="AL139" s="6"/>
      <c r="AM139" s="6"/>
      <c r="AN139" s="6"/>
      <c r="AO139" s="6"/>
      <c r="AP139" s="6"/>
      <c r="AQ139" s="11"/>
      <c r="AR139" s="12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11"/>
    </row>
    <row r="140" spans="1:104" s="7" customFormat="1" x14ac:dyDescent="0.45">
      <c r="A140" s="12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16">
        <v>16</v>
      </c>
      <c r="V140" s="42"/>
      <c r="W140" s="47"/>
      <c r="X140" s="23" t="s">
        <v>52</v>
      </c>
      <c r="Y140" s="12">
        <v>1961078</v>
      </c>
      <c r="Z140" s="6">
        <v>297</v>
      </c>
      <c r="AA140" s="6">
        <f t="shared" si="15"/>
        <v>1333714</v>
      </c>
      <c r="AB140" s="6"/>
      <c r="AC140" s="17">
        <f t="shared" si="19"/>
        <v>1664944.2059880146</v>
      </c>
      <c r="AD140" s="10"/>
      <c r="AE140" s="27">
        <f t="shared" si="20"/>
        <v>2121662.9872633042</v>
      </c>
      <c r="AF140" s="9"/>
      <c r="AG140" s="9"/>
      <c r="AH140" s="8"/>
      <c r="AI140" s="6"/>
      <c r="AJ140" s="6"/>
      <c r="AK140" s="6"/>
      <c r="AL140" s="6"/>
      <c r="AM140" s="6"/>
      <c r="AN140" s="6"/>
      <c r="AO140" s="6"/>
      <c r="AP140" s="6"/>
      <c r="AQ140" s="11"/>
      <c r="AR140" s="12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11"/>
    </row>
    <row r="141" spans="1:104" s="7" customFormat="1" x14ac:dyDescent="0.45">
      <c r="A141" s="12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17">
        <v>17</v>
      </c>
      <c r="V141" s="37" t="s">
        <v>51</v>
      </c>
      <c r="W141" s="43">
        <v>190</v>
      </c>
      <c r="X141" s="26" t="s">
        <v>55</v>
      </c>
      <c r="Y141" s="15">
        <v>1093904</v>
      </c>
      <c r="Z141" s="14">
        <v>297</v>
      </c>
      <c r="AA141" s="14">
        <f t="shared" si="15"/>
        <v>466540</v>
      </c>
      <c r="AB141" s="14"/>
      <c r="AC141" s="18">
        <f t="shared" ref="AC141:AC148" si="21">AA141*AC125</f>
        <v>490904.06983063003</v>
      </c>
      <c r="AD141" s="15"/>
      <c r="AE141" s="18">
        <f t="shared" ref="AE141:AE148" si="22">AA141*AE125</f>
        <v>625566.30517146934</v>
      </c>
      <c r="AF141" s="14"/>
      <c r="AG141" s="14"/>
      <c r="AH141" s="13"/>
      <c r="AI141" s="6"/>
      <c r="AJ141" s="6"/>
      <c r="AK141" s="6"/>
      <c r="AL141" s="6"/>
      <c r="AM141" s="6"/>
      <c r="AN141" s="6"/>
      <c r="AO141" s="6"/>
      <c r="AP141" s="6"/>
      <c r="AQ141" s="11"/>
      <c r="AR141" s="12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11"/>
    </row>
    <row r="142" spans="1:104" s="7" customFormat="1" x14ac:dyDescent="0.45">
      <c r="A142" s="12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17">
        <v>18</v>
      </c>
      <c r="V142" s="37"/>
      <c r="W142" s="43"/>
      <c r="X142" s="25" t="s">
        <v>54</v>
      </c>
      <c r="Y142" s="12">
        <v>965504</v>
      </c>
      <c r="Z142" s="6">
        <v>297</v>
      </c>
      <c r="AA142" s="6">
        <f t="shared" si="15"/>
        <v>338140</v>
      </c>
      <c r="AB142" s="6"/>
      <c r="AC142" s="17">
        <f t="shared" si="21"/>
        <v>265350.45254240441</v>
      </c>
      <c r="AD142" s="12"/>
      <c r="AE142" s="17">
        <f t="shared" si="22"/>
        <v>338140</v>
      </c>
      <c r="AF142" s="6"/>
      <c r="AG142" s="6"/>
      <c r="AH142" s="11"/>
      <c r="AI142" s="6"/>
      <c r="AJ142" s="6"/>
      <c r="AK142" s="6"/>
      <c r="AL142" s="6"/>
      <c r="AM142" s="6"/>
      <c r="AN142" s="6"/>
      <c r="AO142" s="6"/>
      <c r="AP142" s="6"/>
      <c r="AQ142" s="11"/>
      <c r="AR142" s="12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11"/>
    </row>
    <row r="143" spans="1:104" s="7" customFormat="1" x14ac:dyDescent="0.45">
      <c r="A143" s="12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17">
        <v>19</v>
      </c>
      <c r="V143" s="37"/>
      <c r="W143" s="43"/>
      <c r="X143" s="25" t="s">
        <v>53</v>
      </c>
      <c r="Y143" s="12">
        <v>923897</v>
      </c>
      <c r="Z143" s="6">
        <v>297</v>
      </c>
      <c r="AA143" s="6">
        <f t="shared" si="15"/>
        <v>296533</v>
      </c>
      <c r="AB143" s="6"/>
      <c r="AC143" s="17">
        <f t="shared" si="21"/>
        <v>318972.27600974147</v>
      </c>
      <c r="AD143" s="12"/>
      <c r="AE143" s="17">
        <f t="shared" si="22"/>
        <v>406471.08145669283</v>
      </c>
      <c r="AF143" s="6"/>
      <c r="AG143" s="6"/>
      <c r="AH143" s="11"/>
      <c r="AI143" s="6"/>
      <c r="AJ143" s="6"/>
      <c r="AK143" s="6"/>
      <c r="AL143" s="6"/>
      <c r="AM143" s="6"/>
      <c r="AN143" s="6"/>
      <c r="AO143" s="6"/>
      <c r="AP143" s="6"/>
      <c r="AQ143" s="11"/>
      <c r="AR143" s="12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11"/>
    </row>
    <row r="144" spans="1:104" s="7" customFormat="1" x14ac:dyDescent="0.45">
      <c r="A144" s="12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17">
        <v>20</v>
      </c>
      <c r="V144" s="37"/>
      <c r="W144" s="43"/>
      <c r="X144" s="25" t="s">
        <v>52</v>
      </c>
      <c r="Y144" s="12">
        <v>725879</v>
      </c>
      <c r="Z144" s="6">
        <v>297</v>
      </c>
      <c r="AA144" s="6">
        <f t="shared" si="15"/>
        <v>98515</v>
      </c>
      <c r="AB144" s="6"/>
      <c r="AC144" s="17">
        <f t="shared" si="21"/>
        <v>98515</v>
      </c>
      <c r="AD144" s="12"/>
      <c r="AE144" s="17">
        <f t="shared" si="22"/>
        <v>125539.11923205252</v>
      </c>
      <c r="AF144" s="6"/>
      <c r="AG144" s="6"/>
      <c r="AH144" s="11"/>
      <c r="AI144" s="6"/>
      <c r="AJ144" s="6"/>
      <c r="AK144" s="6"/>
      <c r="AL144" s="6"/>
      <c r="AM144" s="6"/>
      <c r="AN144" s="6"/>
      <c r="AO144" s="6"/>
      <c r="AP144" s="6"/>
      <c r="AQ144" s="11"/>
      <c r="AR144" s="12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11"/>
    </row>
    <row r="145" spans="1:104" s="7" customFormat="1" x14ac:dyDescent="0.45">
      <c r="A145" s="12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17">
        <v>21</v>
      </c>
      <c r="V145" s="37"/>
      <c r="W145" s="44">
        <v>135</v>
      </c>
      <c r="X145" s="23" t="s">
        <v>55</v>
      </c>
      <c r="Y145" s="12">
        <v>4528511</v>
      </c>
      <c r="Z145" s="6">
        <v>297</v>
      </c>
      <c r="AA145" s="6">
        <f t="shared" si="15"/>
        <v>3901147</v>
      </c>
      <c r="AB145" s="6"/>
      <c r="AC145" s="17">
        <f t="shared" si="21"/>
        <v>4713507.9529126026</v>
      </c>
      <c r="AD145" s="12"/>
      <c r="AE145" s="17">
        <f t="shared" si="22"/>
        <v>6006492.7869047662</v>
      </c>
      <c r="AF145" s="6"/>
      <c r="AG145" s="6"/>
      <c r="AH145" s="11"/>
      <c r="AI145" s="6"/>
      <c r="AJ145" s="6"/>
      <c r="AK145" s="6"/>
      <c r="AL145" s="6"/>
      <c r="AM145" s="6"/>
      <c r="AN145" s="6"/>
      <c r="AO145" s="6"/>
      <c r="AP145" s="6"/>
      <c r="AQ145" s="11"/>
      <c r="AR145" s="12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20" t="s">
        <v>70</v>
      </c>
      <c r="BK145" s="19" t="s">
        <v>69</v>
      </c>
      <c r="BL145" s="19" t="s">
        <v>68</v>
      </c>
      <c r="BM145" s="19" t="s">
        <v>67</v>
      </c>
      <c r="BN145" s="19" t="s">
        <v>66</v>
      </c>
      <c r="BO145" s="19" t="s">
        <v>65</v>
      </c>
      <c r="BP145" s="19" t="s">
        <v>64</v>
      </c>
      <c r="BQ145" s="19" t="s">
        <v>63</v>
      </c>
      <c r="BR145" s="19" t="s">
        <v>62</v>
      </c>
      <c r="BS145" s="24" t="s">
        <v>61</v>
      </c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11"/>
    </row>
    <row r="146" spans="1:104" s="7" customFormat="1" x14ac:dyDescent="0.45">
      <c r="A146" s="12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17">
        <v>22</v>
      </c>
      <c r="V146" s="37"/>
      <c r="W146" s="44"/>
      <c r="X146" s="23" t="s">
        <v>54</v>
      </c>
      <c r="Y146" s="12">
        <v>3146254</v>
      </c>
      <c r="Z146" s="6">
        <v>297</v>
      </c>
      <c r="AA146" s="6">
        <f t="shared" si="15"/>
        <v>2518890</v>
      </c>
      <c r="AB146" s="6"/>
      <c r="AC146" s="17">
        <f t="shared" si="21"/>
        <v>4226792.0102369944</v>
      </c>
      <c r="AD146" s="12"/>
      <c r="AE146" s="17">
        <f t="shared" si="22"/>
        <v>5386263.4740113588</v>
      </c>
      <c r="AF146" s="6"/>
      <c r="AG146" s="6"/>
      <c r="AH146" s="11"/>
      <c r="AI146" s="6"/>
      <c r="AJ146" s="6"/>
      <c r="AK146" s="6"/>
      <c r="AL146" s="6"/>
      <c r="AM146" s="6"/>
      <c r="AN146" s="6"/>
      <c r="AO146" s="6"/>
      <c r="AP146" s="6"/>
      <c r="AQ146" s="11"/>
      <c r="AR146" s="12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15">
        <v>1</v>
      </c>
      <c r="BK146" s="14">
        <v>1</v>
      </c>
      <c r="BL146" s="14" t="s">
        <v>60</v>
      </c>
      <c r="BM146" s="14">
        <v>1</v>
      </c>
      <c r="BN146" s="14"/>
      <c r="BO146" s="14">
        <v>6400313</v>
      </c>
      <c r="BP146" s="14">
        <v>363</v>
      </c>
      <c r="BQ146" s="14">
        <v>5441918</v>
      </c>
      <c r="BR146" s="14">
        <v>1.44456697068938</v>
      </c>
      <c r="BS146" s="13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11"/>
    </row>
    <row r="147" spans="1:104" s="7" customFormat="1" x14ac:dyDescent="0.45">
      <c r="A147" s="12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17">
        <v>23</v>
      </c>
      <c r="V147" s="37"/>
      <c r="W147" s="44"/>
      <c r="X147" s="23" t="s">
        <v>53</v>
      </c>
      <c r="Y147" s="12">
        <v>3022985</v>
      </c>
      <c r="Z147" s="6">
        <v>297</v>
      </c>
      <c r="AA147" s="6">
        <f t="shared" si="15"/>
        <v>2395621</v>
      </c>
      <c r="AB147" s="6"/>
      <c r="AC147" s="17">
        <f t="shared" si="21"/>
        <v>3771726.5810040557</v>
      </c>
      <c r="AD147" s="12"/>
      <c r="AE147" s="17">
        <f t="shared" si="22"/>
        <v>4806366.8777685622</v>
      </c>
      <c r="AF147" s="6"/>
      <c r="AG147" s="6"/>
      <c r="AH147" s="11"/>
      <c r="AI147" s="6"/>
      <c r="AJ147" s="6"/>
      <c r="AK147" s="6"/>
      <c r="AL147" s="6"/>
      <c r="AM147" s="6"/>
      <c r="AN147" s="6"/>
      <c r="AO147" s="6"/>
      <c r="AP147" s="6"/>
      <c r="AQ147" s="11"/>
      <c r="AR147" s="12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12">
        <v>1</v>
      </c>
      <c r="BK147" s="6">
        <v>2</v>
      </c>
      <c r="BL147" s="6"/>
      <c r="BM147" s="6">
        <v>2</v>
      </c>
      <c r="BN147" s="6"/>
      <c r="BO147" s="6">
        <v>6132486</v>
      </c>
      <c r="BP147" s="6">
        <v>363</v>
      </c>
      <c r="BQ147" s="6">
        <v>5174091</v>
      </c>
      <c r="BR147" s="6">
        <v>1.5193422380858801</v>
      </c>
      <c r="BS147" s="11"/>
      <c r="BT147" s="6"/>
      <c r="BU147" s="6"/>
      <c r="BV147" s="6"/>
      <c r="BW147" s="6"/>
      <c r="BX147" s="36" t="s">
        <v>58</v>
      </c>
      <c r="BY147" s="36"/>
      <c r="BZ147" s="36"/>
      <c r="CA147" s="36"/>
      <c r="CB147" s="3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11"/>
    </row>
    <row r="148" spans="1:104" s="7" customFormat="1" x14ac:dyDescent="0.45">
      <c r="A148" s="12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17">
        <v>24</v>
      </c>
      <c r="V148" s="37"/>
      <c r="W148" s="44"/>
      <c r="X148" s="22" t="s">
        <v>52</v>
      </c>
      <c r="Y148" s="10">
        <v>2615083</v>
      </c>
      <c r="Z148" s="9">
        <v>297</v>
      </c>
      <c r="AA148" s="9">
        <f t="shared" si="15"/>
        <v>1987719</v>
      </c>
      <c r="AB148" s="9"/>
      <c r="AC148" s="16">
        <f t="shared" si="21"/>
        <v>2481372.492290169</v>
      </c>
      <c r="AD148" s="10"/>
      <c r="AE148" s="16">
        <f t="shared" si="22"/>
        <v>3162049.608371831</v>
      </c>
      <c r="AF148" s="9"/>
      <c r="AG148" s="9"/>
      <c r="AH148" s="8"/>
      <c r="AI148" s="6"/>
      <c r="AJ148" s="6"/>
      <c r="AK148" s="6"/>
      <c r="AL148" s="6"/>
      <c r="AM148" s="6"/>
      <c r="AN148" s="6"/>
      <c r="AO148" s="6"/>
      <c r="AP148" s="6"/>
      <c r="AQ148" s="11"/>
      <c r="AR148" s="12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12">
        <v>1</v>
      </c>
      <c r="BK148" s="6">
        <v>3</v>
      </c>
      <c r="BL148" s="6"/>
      <c r="BM148" s="6">
        <v>3</v>
      </c>
      <c r="BN148" s="6"/>
      <c r="BO148" s="6">
        <v>6756148</v>
      </c>
      <c r="BP148" s="6">
        <v>363</v>
      </c>
      <c r="BQ148" s="6">
        <v>5797753</v>
      </c>
      <c r="BR148" s="6">
        <v>1.3559071937007301</v>
      </c>
      <c r="BS148" s="11"/>
      <c r="BT148" s="6"/>
      <c r="BU148" s="6"/>
      <c r="BV148" s="6"/>
      <c r="BW148" s="6"/>
      <c r="BX148" s="15"/>
      <c r="BY148" s="39" t="s">
        <v>57</v>
      </c>
      <c r="BZ148" s="39"/>
      <c r="CA148" s="40" t="s">
        <v>56</v>
      </c>
      <c r="CB148" s="40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11"/>
    </row>
    <row r="149" spans="1:104" s="7" customFormat="1" x14ac:dyDescent="0.45">
      <c r="A149" s="12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10" t="s">
        <v>50</v>
      </c>
      <c r="V149" s="21" t="s">
        <v>59</v>
      </c>
      <c r="W149" s="20"/>
      <c r="X149" s="21"/>
      <c r="Y149" s="20">
        <f>727364-100000</f>
        <v>627364</v>
      </c>
      <c r="Z149" s="19">
        <v>297</v>
      </c>
      <c r="AA149" s="19">
        <f t="shared" si="15"/>
        <v>0</v>
      </c>
      <c r="AB149" s="19"/>
      <c r="AC149" s="9"/>
      <c r="AD149" s="9"/>
      <c r="AE149" s="9"/>
      <c r="AF149" s="9"/>
      <c r="AG149" s="9"/>
      <c r="AH149" s="8"/>
      <c r="AI149" s="6"/>
      <c r="AJ149" s="6"/>
      <c r="AK149" s="6"/>
      <c r="AL149" s="6"/>
      <c r="AM149" s="6"/>
      <c r="AN149" s="6"/>
      <c r="AO149" s="6"/>
      <c r="AP149" s="6"/>
      <c r="AQ149" s="11"/>
      <c r="AR149" s="12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12">
        <v>1</v>
      </c>
      <c r="BK149" s="6">
        <v>4</v>
      </c>
      <c r="BL149" s="6"/>
      <c r="BM149" s="6">
        <v>4</v>
      </c>
      <c r="BN149" s="6"/>
      <c r="BO149" s="6">
        <v>8508068</v>
      </c>
      <c r="BP149" s="6">
        <v>363</v>
      </c>
      <c r="BQ149" s="6">
        <v>7549673</v>
      </c>
      <c r="BR149" s="6">
        <v>1.0412656283258901</v>
      </c>
      <c r="BS149" s="11"/>
      <c r="BT149" s="6"/>
      <c r="BU149" s="6"/>
      <c r="BV149" s="6"/>
      <c r="BW149" s="6"/>
      <c r="BX149" s="12"/>
      <c r="BY149" s="18" t="s">
        <v>1</v>
      </c>
      <c r="BZ149" s="13" t="s">
        <v>26</v>
      </c>
      <c r="CA149" s="18" t="s">
        <v>1</v>
      </c>
      <c r="CB149" s="13" t="s">
        <v>26</v>
      </c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11"/>
    </row>
    <row r="150" spans="1:104" s="7" customFormat="1" x14ac:dyDescent="0.45">
      <c r="A150" s="12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11"/>
      <c r="AR150" s="12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12">
        <v>1</v>
      </c>
      <c r="BK150" s="6">
        <v>5</v>
      </c>
      <c r="BL150" s="6"/>
      <c r="BM150" s="6">
        <v>5</v>
      </c>
      <c r="BN150" s="6"/>
      <c r="BO150" s="6">
        <v>8803579</v>
      </c>
      <c r="BP150" s="6">
        <v>363</v>
      </c>
      <c r="BQ150" s="6">
        <v>7845184</v>
      </c>
      <c r="BR150" s="6">
        <v>1.00204341924931</v>
      </c>
      <c r="BS150" s="11"/>
      <c r="BT150" s="6"/>
      <c r="BU150" s="6"/>
      <c r="BV150" s="6"/>
      <c r="BW150" s="6"/>
      <c r="BX150" s="12" t="s">
        <v>55</v>
      </c>
      <c r="BY150" s="11">
        <v>1</v>
      </c>
      <c r="BZ150" s="13">
        <v>1</v>
      </c>
      <c r="CA150" s="11">
        <v>1</v>
      </c>
      <c r="CB150" s="11">
        <v>1</v>
      </c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11"/>
    </row>
    <row r="151" spans="1:104" s="7" customFormat="1" x14ac:dyDescent="0.45">
      <c r="A151" s="12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11"/>
      <c r="AR151" s="12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12">
        <v>1</v>
      </c>
      <c r="BK151" s="6">
        <v>6</v>
      </c>
      <c r="BL151" s="6"/>
      <c r="BM151" s="6">
        <v>6</v>
      </c>
      <c r="BN151" s="6"/>
      <c r="BO151" s="6">
        <v>8819610</v>
      </c>
      <c r="BP151" s="6">
        <v>363</v>
      </c>
      <c r="BQ151" s="6">
        <v>7861215</v>
      </c>
      <c r="BR151" s="6">
        <v>1</v>
      </c>
      <c r="BS151" s="11"/>
      <c r="BT151" s="6"/>
      <c r="BU151" s="6"/>
      <c r="BV151" s="6"/>
      <c r="BW151" s="6"/>
      <c r="BX151" s="12" t="s">
        <v>54</v>
      </c>
      <c r="BY151" s="11">
        <v>0.90401528630551897</v>
      </c>
      <c r="BZ151" s="11">
        <v>0.89178698265465595</v>
      </c>
      <c r="CA151" s="11">
        <v>0.91202853806753803</v>
      </c>
      <c r="CB151" s="11">
        <v>0.90425620354459602</v>
      </c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11"/>
    </row>
    <row r="152" spans="1:104" s="7" customFormat="1" x14ac:dyDescent="0.45">
      <c r="A152" s="12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11"/>
      <c r="AR152" s="12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12">
        <v>1</v>
      </c>
      <c r="BK152" s="6">
        <v>7</v>
      </c>
      <c r="BL152" s="6"/>
      <c r="BM152" s="6">
        <v>7</v>
      </c>
      <c r="BN152" s="6"/>
      <c r="BO152" s="6">
        <v>7466236</v>
      </c>
      <c r="BP152" s="6">
        <v>363</v>
      </c>
      <c r="BQ152" s="6">
        <v>6507841</v>
      </c>
      <c r="BR152" s="6">
        <v>1.20796052024012</v>
      </c>
      <c r="BS152" s="11"/>
      <c r="BT152" s="6"/>
      <c r="BU152" s="6"/>
      <c r="BV152" s="6"/>
      <c r="BW152" s="6"/>
      <c r="BX152" s="12" t="s">
        <v>53</v>
      </c>
      <c r="BY152" s="11">
        <v>0.81208991735439096</v>
      </c>
      <c r="BZ152" s="11">
        <v>0.82569485677304399</v>
      </c>
      <c r="CA152" s="11">
        <v>0.69200401769339104</v>
      </c>
      <c r="CB152" s="11">
        <v>0.86231129353157498</v>
      </c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11"/>
    </row>
    <row r="153" spans="1:104" s="7" customFormat="1" x14ac:dyDescent="0.45">
      <c r="A153" s="12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11"/>
      <c r="AR153" s="12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10">
        <v>1</v>
      </c>
      <c r="BK153" s="9">
        <v>8</v>
      </c>
      <c r="BL153" s="9"/>
      <c r="BM153" s="9">
        <v>8</v>
      </c>
      <c r="BN153" s="9"/>
      <c r="BO153" s="9">
        <v>6325305</v>
      </c>
      <c r="BP153" s="9">
        <v>363</v>
      </c>
      <c r="BQ153" s="9">
        <v>5366910</v>
      </c>
      <c r="BR153" s="9">
        <v>1.4647562563933401</v>
      </c>
      <c r="BS153" s="8"/>
      <c r="BT153" s="6"/>
      <c r="BU153" s="6"/>
      <c r="BV153" s="6"/>
      <c r="BW153" s="6"/>
      <c r="BX153" s="10" t="s">
        <v>52</v>
      </c>
      <c r="BY153" s="11">
        <v>0.28408008443488703</v>
      </c>
      <c r="BZ153" s="11">
        <v>0.63785943039223703</v>
      </c>
      <c r="CA153" s="11">
        <v>0.344193657901121</v>
      </c>
      <c r="CB153" s="8">
        <v>0.73096326036236803</v>
      </c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11"/>
    </row>
    <row r="154" spans="1:104" s="7" customFormat="1" x14ac:dyDescent="0.45">
      <c r="A154" s="12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36" t="s">
        <v>58</v>
      </c>
      <c r="Z154" s="36"/>
      <c r="AA154" s="36"/>
      <c r="AB154" s="36"/>
      <c r="AC154" s="3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11"/>
      <c r="AR154" s="12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12">
        <v>1</v>
      </c>
      <c r="BK154" s="6">
        <v>9</v>
      </c>
      <c r="BL154" s="6" t="s">
        <v>1</v>
      </c>
      <c r="BM154" s="6">
        <v>9</v>
      </c>
      <c r="BN154" s="6"/>
      <c r="BO154" s="6">
        <v>3642527</v>
      </c>
      <c r="BP154" s="6">
        <v>363</v>
      </c>
      <c r="BQ154" s="6">
        <v>2684132</v>
      </c>
      <c r="BR154" s="6">
        <v>3877408.43217042</v>
      </c>
      <c r="BS154" s="11">
        <v>1</v>
      </c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11"/>
    </row>
    <row r="155" spans="1:104" s="7" customFormat="1" x14ac:dyDescent="0.45">
      <c r="A155" s="12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15"/>
      <c r="Z155" s="39" t="s">
        <v>57</v>
      </c>
      <c r="AA155" s="39"/>
      <c r="AB155" s="40" t="s">
        <v>56</v>
      </c>
      <c r="AC155" s="40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11"/>
      <c r="AR155" s="12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12">
        <v>1</v>
      </c>
      <c r="BK155" s="6">
        <v>10</v>
      </c>
      <c r="BL155" s="6"/>
      <c r="BM155" s="6">
        <v>10</v>
      </c>
      <c r="BN155" s="6"/>
      <c r="BO155" s="6">
        <v>3265470</v>
      </c>
      <c r="BP155" s="6">
        <v>363</v>
      </c>
      <c r="BQ155" s="6">
        <v>2307075</v>
      </c>
      <c r="BR155" s="6">
        <v>3505236.4939319799</v>
      </c>
      <c r="BS155" s="11">
        <v>0.90401528630551897</v>
      </c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11"/>
    </row>
    <row r="156" spans="1:104" s="7" customFormat="1" x14ac:dyDescent="0.45">
      <c r="A156" s="12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12"/>
      <c r="Z156" s="18" t="s">
        <v>1</v>
      </c>
      <c r="AA156" s="13" t="s">
        <v>26</v>
      </c>
      <c r="AB156" s="18" t="s">
        <v>1</v>
      </c>
      <c r="AC156" s="13" t="s">
        <v>26</v>
      </c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11"/>
      <c r="AR156" s="12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12">
        <v>1</v>
      </c>
      <c r="BK156" s="6">
        <v>11</v>
      </c>
      <c r="BL156" s="6"/>
      <c r="BM156" s="6">
        <v>11</v>
      </c>
      <c r="BN156" s="6"/>
      <c r="BO156" s="6">
        <v>3280681</v>
      </c>
      <c r="BP156" s="6">
        <v>363</v>
      </c>
      <c r="BQ156" s="6">
        <v>2322286</v>
      </c>
      <c r="BR156" s="6">
        <v>3148804.2932305001</v>
      </c>
      <c r="BS156" s="11">
        <v>0.81208991735439096</v>
      </c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11"/>
    </row>
    <row r="157" spans="1:104" s="7" customFormat="1" x14ac:dyDescent="0.45">
      <c r="A157" s="12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12" t="s">
        <v>55</v>
      </c>
      <c r="Z157" s="17">
        <f>AC133/$AC$133</f>
        <v>1</v>
      </c>
      <c r="AA157" s="11">
        <f>AC141/$AC$141</f>
        <v>1</v>
      </c>
      <c r="AB157" s="17">
        <f>AC137/$AC$137</f>
        <v>1</v>
      </c>
      <c r="AC157" s="11">
        <f>AC145/$AC$145</f>
        <v>1</v>
      </c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11"/>
      <c r="AR157" s="12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12">
        <v>1</v>
      </c>
      <c r="BK157" s="6">
        <v>12</v>
      </c>
      <c r="BL157" s="6"/>
      <c r="BM157" s="6">
        <v>12</v>
      </c>
      <c r="BN157" s="6"/>
      <c r="BO157" s="6">
        <v>2016237</v>
      </c>
      <c r="BP157" s="6">
        <v>363</v>
      </c>
      <c r="BQ157" s="6">
        <v>1057842</v>
      </c>
      <c r="BR157" s="6">
        <v>1101494.5147995199</v>
      </c>
      <c r="BS157" s="11">
        <v>0.28408008443488703</v>
      </c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11"/>
    </row>
    <row r="158" spans="1:104" s="7" customFormat="1" x14ac:dyDescent="0.45">
      <c r="A158" s="12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12" t="s">
        <v>54</v>
      </c>
      <c r="Z158" s="17">
        <f>AC134/$AC$133</f>
        <v>0.79597679870279858</v>
      </c>
      <c r="AA158" s="11">
        <f>AC142/$AC$141</f>
        <v>0.54053422827387576</v>
      </c>
      <c r="AB158" s="17">
        <f>AC138/$AC$137</f>
        <v>1.6989220393307356</v>
      </c>
      <c r="AC158" s="11">
        <f>AC146/$AC$145</f>
        <v>0.89674018850973758</v>
      </c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11"/>
      <c r="AR158" s="12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12">
        <v>1</v>
      </c>
      <c r="BK158" s="6">
        <v>13</v>
      </c>
      <c r="BL158" s="6"/>
      <c r="BM158" s="6">
        <v>13</v>
      </c>
      <c r="BN158" s="6"/>
      <c r="BO158" s="6">
        <v>8503384</v>
      </c>
      <c r="BP158" s="6">
        <v>363</v>
      </c>
      <c r="BQ158" s="6">
        <v>7544989</v>
      </c>
      <c r="BR158" s="6">
        <v>10899241.9036147</v>
      </c>
      <c r="BS158" s="11">
        <v>1</v>
      </c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11"/>
    </row>
    <row r="159" spans="1:104" s="7" customFormat="1" x14ac:dyDescent="0.45">
      <c r="A159" s="12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12" t="s">
        <v>53</v>
      </c>
      <c r="Z159" s="17">
        <f>AC135/$AC$133</f>
        <v>0.75248458639998339</v>
      </c>
      <c r="AA159" s="11">
        <f>AC143/$AC$141</f>
        <v>0.64976498589590459</v>
      </c>
      <c r="AB159" s="17">
        <f>AC139/$AC$137</f>
        <v>0.94815037796156565</v>
      </c>
      <c r="AC159" s="11">
        <f>AC147/$AC$145</f>
        <v>0.80019523010954186</v>
      </c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11"/>
      <c r="AR159" s="12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12">
        <v>1</v>
      </c>
      <c r="BK159" s="6">
        <v>14</v>
      </c>
      <c r="BL159" s="6"/>
      <c r="BM159" s="6">
        <v>14</v>
      </c>
      <c r="BN159" s="6"/>
      <c r="BO159" s="6">
        <v>7500976</v>
      </c>
      <c r="BP159" s="6">
        <v>363</v>
      </c>
      <c r="BQ159" s="6">
        <v>6542581</v>
      </c>
      <c r="BR159" s="6">
        <v>9940419.6593981404</v>
      </c>
      <c r="BS159" s="11">
        <v>0.91202853806753803</v>
      </c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11"/>
    </row>
    <row r="160" spans="1:104" s="7" customFormat="1" x14ac:dyDescent="0.45">
      <c r="A160" s="12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10" t="s">
        <v>52</v>
      </c>
      <c r="Z160" s="16">
        <f>AC136/$AC$133</f>
        <v>4.6036454283312524E-3</v>
      </c>
      <c r="AA160" s="8">
        <f>AC144/$AC$141</f>
        <v>0.20068075629112078</v>
      </c>
      <c r="AB160" s="16">
        <f>AC140/$AC$137</f>
        <v>0.25968960415598003</v>
      </c>
      <c r="AC160" s="8">
        <f>AC148/$AC$145</f>
        <v>0.52643859246208813</v>
      </c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11"/>
      <c r="AR160" s="12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12">
        <v>1</v>
      </c>
      <c r="BK160" s="6">
        <v>15</v>
      </c>
      <c r="BL160" s="6"/>
      <c r="BM160" s="6">
        <v>15</v>
      </c>
      <c r="BN160" s="6"/>
      <c r="BO160" s="6">
        <v>6520958</v>
      </c>
      <c r="BP160" s="6">
        <v>363</v>
      </c>
      <c r="BQ160" s="6">
        <v>5562563</v>
      </c>
      <c r="BR160" s="6">
        <v>7542319.18711353</v>
      </c>
      <c r="BS160" s="11">
        <v>0.69200401769339104</v>
      </c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11"/>
    </row>
    <row r="161" spans="1:104" s="7" customFormat="1" x14ac:dyDescent="0.45">
      <c r="A161" s="12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11"/>
      <c r="AR161" s="12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12">
        <v>1</v>
      </c>
      <c r="BK161" s="6">
        <v>16</v>
      </c>
      <c r="BL161" s="6"/>
      <c r="BM161" s="6">
        <v>16</v>
      </c>
      <c r="BN161" s="6"/>
      <c r="BO161" s="6">
        <v>4561174</v>
      </c>
      <c r="BP161" s="6">
        <v>363</v>
      </c>
      <c r="BQ161" s="6">
        <v>3602779</v>
      </c>
      <c r="BR161" s="6">
        <v>3751449.9391543199</v>
      </c>
      <c r="BS161" s="11">
        <v>0.344193657901121</v>
      </c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11"/>
    </row>
    <row r="162" spans="1:104" s="7" customFormat="1" x14ac:dyDescent="0.45">
      <c r="A162" s="12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11"/>
      <c r="AR162" s="12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15">
        <v>1</v>
      </c>
      <c r="BK162" s="14">
        <v>17</v>
      </c>
      <c r="BL162" s="14" t="s">
        <v>51</v>
      </c>
      <c r="BM162" s="14">
        <v>17</v>
      </c>
      <c r="BN162" s="14"/>
      <c r="BO162" s="14">
        <v>4225193</v>
      </c>
      <c r="BP162" s="14">
        <v>363</v>
      </c>
      <c r="BQ162" s="14">
        <v>3266798</v>
      </c>
      <c r="BR162" s="14">
        <v>3273473.4379168199</v>
      </c>
      <c r="BS162" s="13">
        <v>1</v>
      </c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11"/>
    </row>
    <row r="163" spans="1:104" s="7" customFormat="1" x14ac:dyDescent="0.45">
      <c r="A163" s="12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11"/>
      <c r="AR163" s="12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12">
        <v>1</v>
      </c>
      <c r="BK163" s="6">
        <v>18</v>
      </c>
      <c r="BL163" s="6"/>
      <c r="BM163" s="6">
        <v>18</v>
      </c>
      <c r="BN163" s="6"/>
      <c r="BO163" s="6">
        <v>3877636</v>
      </c>
      <c r="BP163" s="6">
        <v>363</v>
      </c>
      <c r="BQ163" s="6">
        <v>2919241</v>
      </c>
      <c r="BR163" s="6">
        <v>2919241</v>
      </c>
      <c r="BS163" s="11">
        <v>0.89178698265465595</v>
      </c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11"/>
    </row>
    <row r="164" spans="1:104" s="7" customFormat="1" x14ac:dyDescent="0.45">
      <c r="A164" s="12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11"/>
      <c r="AR164" s="12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12">
        <v>1</v>
      </c>
      <c r="BK164" s="6">
        <v>19</v>
      </c>
      <c r="BL164" s="6"/>
      <c r="BM164" s="6">
        <v>19</v>
      </c>
      <c r="BN164" s="6"/>
      <c r="BO164" s="6">
        <v>3195960</v>
      </c>
      <c r="BP164" s="6">
        <v>363</v>
      </c>
      <c r="BQ164" s="6">
        <v>2237565</v>
      </c>
      <c r="BR164" s="6">
        <v>2702890.1814710898</v>
      </c>
      <c r="BS164" s="11">
        <v>0.82569485677304399</v>
      </c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11"/>
    </row>
    <row r="165" spans="1:104" s="7" customFormat="1" x14ac:dyDescent="0.45">
      <c r="A165" s="12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11"/>
      <c r="AR165" s="12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12">
        <v>1</v>
      </c>
      <c r="BK165" s="6">
        <v>20</v>
      </c>
      <c r="BL165" s="6"/>
      <c r="BM165" s="6">
        <v>20</v>
      </c>
      <c r="BN165" s="6"/>
      <c r="BO165" s="6">
        <v>2383899</v>
      </c>
      <c r="BP165" s="6">
        <v>363</v>
      </c>
      <c r="BQ165" s="6">
        <v>1425504</v>
      </c>
      <c r="BR165" s="6">
        <v>2088015.9025137399</v>
      </c>
      <c r="BS165" s="11">
        <v>0.63785943039223703</v>
      </c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11"/>
    </row>
    <row r="166" spans="1:104" s="7" customFormat="1" x14ac:dyDescent="0.45">
      <c r="A166" s="12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11"/>
      <c r="AR166" s="12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12">
        <v>1</v>
      </c>
      <c r="BK166" s="6">
        <v>21</v>
      </c>
      <c r="BL166" s="6"/>
      <c r="BM166" s="6">
        <v>21</v>
      </c>
      <c r="BN166" s="6"/>
      <c r="BO166" s="6">
        <v>11275339</v>
      </c>
      <c r="BP166" s="6">
        <v>363</v>
      </c>
      <c r="BQ166" s="6">
        <v>10316944</v>
      </c>
      <c r="BR166" s="6">
        <v>10338025.841963699</v>
      </c>
      <c r="BS166" s="11">
        <v>1</v>
      </c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11"/>
    </row>
    <row r="167" spans="1:104" s="7" customFormat="1" x14ac:dyDescent="0.45">
      <c r="A167" s="12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11"/>
      <c r="AR167" s="12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12">
        <v>1</v>
      </c>
      <c r="BK167" s="6">
        <v>22</v>
      </c>
      <c r="BL167" s="6"/>
      <c r="BM167" s="6">
        <v>22</v>
      </c>
      <c r="BN167" s="6"/>
      <c r="BO167" s="6">
        <v>10306619</v>
      </c>
      <c r="BP167" s="6">
        <v>363</v>
      </c>
      <c r="BQ167" s="6">
        <v>9348224</v>
      </c>
      <c r="BR167" s="6">
        <v>9348224</v>
      </c>
      <c r="BS167" s="11">
        <v>0.90425620354459602</v>
      </c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11"/>
    </row>
    <row r="168" spans="1:104" s="7" customFormat="1" x14ac:dyDescent="0.45">
      <c r="A168" s="12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11"/>
      <c r="AR168" s="12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12">
        <v>1</v>
      </c>
      <c r="BK168" s="6">
        <v>23</v>
      </c>
      <c r="BL168" s="6"/>
      <c r="BM168" s="6">
        <v>23</v>
      </c>
      <c r="BN168" s="6"/>
      <c r="BO168" s="6">
        <v>8338269</v>
      </c>
      <c r="BP168" s="6">
        <v>363</v>
      </c>
      <c r="BQ168" s="6">
        <v>7379874</v>
      </c>
      <c r="BR168" s="6">
        <v>8914596.4363465607</v>
      </c>
      <c r="BS168" s="11">
        <v>0.86231129353157498</v>
      </c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11"/>
    </row>
    <row r="169" spans="1:104" s="7" customFormat="1" x14ac:dyDescent="0.45">
      <c r="A169" s="12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11"/>
      <c r="AR169" s="12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10">
        <v>1</v>
      </c>
      <c r="BK169" s="9">
        <v>24</v>
      </c>
      <c r="BL169" s="9"/>
      <c r="BM169" s="9">
        <v>24</v>
      </c>
      <c r="BN169" s="9"/>
      <c r="BO169" s="9">
        <v>6117422</v>
      </c>
      <c r="BP169" s="9">
        <v>363</v>
      </c>
      <c r="BQ169" s="9">
        <v>5159027</v>
      </c>
      <c r="BR169" s="9">
        <v>7556717.0751521802</v>
      </c>
      <c r="BS169" s="8">
        <v>0.73096326036236803</v>
      </c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11"/>
    </row>
    <row r="170" spans="1:104" s="7" customFormat="1" x14ac:dyDescent="0.45">
      <c r="A170" s="12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11"/>
      <c r="AR170" s="12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>
        <v>1</v>
      </c>
      <c r="BK170" s="6">
        <v>25</v>
      </c>
      <c r="BL170" s="6" t="s">
        <v>50</v>
      </c>
      <c r="BM170" s="6">
        <v>25</v>
      </c>
      <c r="BN170" s="6"/>
      <c r="BO170" s="6">
        <v>958395</v>
      </c>
      <c r="BP170" s="6">
        <v>363</v>
      </c>
      <c r="BQ170" s="6">
        <v>0</v>
      </c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11"/>
    </row>
    <row r="171" spans="1:104" s="7" customFormat="1" x14ac:dyDescent="0.45">
      <c r="A171" s="12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11"/>
      <c r="AR171" s="12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11"/>
    </row>
    <row r="172" spans="1:104" s="7" customFormat="1" x14ac:dyDescent="0.45">
      <c r="A172" s="12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11"/>
      <c r="AR172" s="12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11"/>
    </row>
    <row r="173" spans="1:104" s="7" customFormat="1" x14ac:dyDescent="0.45">
      <c r="A173" s="12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11"/>
      <c r="AR173" s="12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11"/>
    </row>
    <row r="174" spans="1:104" s="7" customFormat="1" x14ac:dyDescent="0.45">
      <c r="A174" s="12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11"/>
      <c r="AR174" s="12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11"/>
    </row>
    <row r="175" spans="1:104" s="7" customFormat="1" x14ac:dyDescent="0.45">
      <c r="A175" s="12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11"/>
      <c r="AR175" s="12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11"/>
    </row>
    <row r="176" spans="1:104" s="7" customFormat="1" x14ac:dyDescent="0.45">
      <c r="A176" s="12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11"/>
      <c r="AR176" s="12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11"/>
    </row>
    <row r="177" spans="1:104" s="7" customFormat="1" x14ac:dyDescent="0.45">
      <c r="A177" s="10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8"/>
      <c r="AR177" s="10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8"/>
    </row>
  </sheetData>
  <mergeCells count="68">
    <mergeCell ref="Y154:AC154"/>
    <mergeCell ref="Z155:AA155"/>
    <mergeCell ref="AB155:AC155"/>
    <mergeCell ref="V141:V148"/>
    <mergeCell ref="W141:W144"/>
    <mergeCell ref="W145:W148"/>
    <mergeCell ref="BX147:CB147"/>
    <mergeCell ref="BY148:BZ148"/>
    <mergeCell ref="CA148:CB148"/>
    <mergeCell ref="AC124:AE124"/>
    <mergeCell ref="V125:V132"/>
    <mergeCell ref="W125:W128"/>
    <mergeCell ref="W129:W132"/>
    <mergeCell ref="V133:V140"/>
    <mergeCell ref="W133:W136"/>
    <mergeCell ref="W137:W140"/>
    <mergeCell ref="I96:I103"/>
    <mergeCell ref="J96:J99"/>
    <mergeCell ref="J100:J103"/>
    <mergeCell ref="I104:I111"/>
    <mergeCell ref="J104:J107"/>
    <mergeCell ref="J108:J111"/>
    <mergeCell ref="I80:I87"/>
    <mergeCell ref="J80:J83"/>
    <mergeCell ref="J84:J87"/>
    <mergeCell ref="I88:I95"/>
    <mergeCell ref="J88:J91"/>
    <mergeCell ref="J92:J95"/>
    <mergeCell ref="I72:I79"/>
    <mergeCell ref="J72:J75"/>
    <mergeCell ref="AC74:AG74"/>
    <mergeCell ref="AD75:AE75"/>
    <mergeCell ref="AF75:AG75"/>
    <mergeCell ref="J76:J79"/>
    <mergeCell ref="AX47:BB47"/>
    <mergeCell ref="AY48:AZ48"/>
    <mergeCell ref="BA48:BB48"/>
    <mergeCell ref="I64:I71"/>
    <mergeCell ref="J64:J67"/>
    <mergeCell ref="AC65:AG65"/>
    <mergeCell ref="AD66:AE66"/>
    <mergeCell ref="AF66:AG66"/>
    <mergeCell ref="J68:J71"/>
    <mergeCell ref="I34:I41"/>
    <mergeCell ref="J34:J37"/>
    <mergeCell ref="J38:J41"/>
    <mergeCell ref="I42:I49"/>
    <mergeCell ref="J42:J45"/>
    <mergeCell ref="J46:J49"/>
    <mergeCell ref="I26:I33"/>
    <mergeCell ref="J26:J29"/>
    <mergeCell ref="AX29:BB29"/>
    <mergeCell ref="J30:J33"/>
    <mergeCell ref="AY30:AZ30"/>
    <mergeCell ref="BA30:BB30"/>
    <mergeCell ref="I10:I17"/>
    <mergeCell ref="J10:J13"/>
    <mergeCell ref="AG13:AK13"/>
    <mergeCell ref="J14:J17"/>
    <mergeCell ref="I18:I25"/>
    <mergeCell ref="J18:J21"/>
    <mergeCell ref="J22:J25"/>
    <mergeCell ref="AG1:AK1"/>
    <mergeCell ref="I2:I9"/>
    <mergeCell ref="J2:J5"/>
    <mergeCell ref="AH2:AI2"/>
    <mergeCell ref="AJ2:AK2"/>
    <mergeCell ref="J6:J9"/>
  </mergeCells>
  <pageMargins left="0" right="0" top="0.39370078740157483" bottom="0.39370078740157483" header="0" footer="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Figurer 6C 1</vt:lpstr>
      <vt:lpstr>Figure 6C 2</vt:lpstr>
      <vt:lpstr>Figure 6C 3</vt:lpstr>
      <vt:lpstr>Figure 6C 4</vt:lpstr>
      <vt:lpstr>Figure 6 Global quantification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Henras</dc:creator>
  <cp:lastModifiedBy>Christophe Dez</cp:lastModifiedBy>
  <dcterms:created xsi:type="dcterms:W3CDTF">2019-01-24T08:03:04Z</dcterms:created>
  <dcterms:modified xsi:type="dcterms:W3CDTF">2026-01-21T17:48:57Z</dcterms:modified>
</cp:coreProperties>
</file>